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8800" windowHeight="12330" tabRatio="606"/>
  </bookViews>
  <sheets>
    <sheet name="1 Дельта Т - СВОД" sheetId="14" r:id="rId1"/>
  </sheets>
  <definedNames>
    <definedName name="_xlnm._FilterDatabase" localSheetId="0" hidden="1">'1 Дельта Т - СВОД'!$A$6:$X$360</definedName>
    <definedName name="_xlnm.Print_Titles" localSheetId="0">'1 Дельта Т - СВОД'!$C:$G,'1 Дельта Т - СВОД'!$3:$5</definedName>
    <definedName name="_xlnm.Print_Area" localSheetId="0">'1 Дельта Т - СВОД'!$C$1:$Z$378</definedName>
  </definedNames>
  <calcPr calcId="125725" refMode="R1C1"/>
</workbook>
</file>

<file path=xl/calcChain.xml><?xml version="1.0" encoding="utf-8"?>
<calcChain xmlns="http://schemas.openxmlformats.org/spreadsheetml/2006/main">
  <c r="S351" i="14"/>
  <c r="T351"/>
  <c r="T331"/>
  <c r="S329"/>
  <c r="T332"/>
  <c r="T334"/>
  <c r="T333" s="1"/>
  <c r="T335"/>
  <c r="T336"/>
  <c r="T337"/>
  <c r="T338"/>
  <c r="T339"/>
  <c r="T340"/>
  <c r="T341"/>
  <c r="T342"/>
  <c r="T343"/>
  <c r="T344"/>
  <c r="T345"/>
  <c r="T346"/>
  <c r="T347"/>
  <c r="T348"/>
  <c r="T349"/>
  <c r="T350"/>
  <c r="T352"/>
  <c r="S332"/>
  <c r="S331" s="1"/>
  <c r="S334"/>
  <c r="S333" s="1"/>
  <c r="S335"/>
  <c r="S336"/>
  <c r="S337"/>
  <c r="S338"/>
  <c r="S339"/>
  <c r="S340"/>
  <c r="S341"/>
  <c r="S342"/>
  <c r="S343"/>
  <c r="S344"/>
  <c r="S345"/>
  <c r="S346"/>
  <c r="S347"/>
  <c r="S348"/>
  <c r="S349"/>
  <c r="S350"/>
  <c r="S352"/>
  <c r="R332"/>
  <c r="R331" s="1"/>
  <c r="R334"/>
  <c r="R335"/>
  <c r="R336"/>
  <c r="R333" s="1"/>
  <c r="R337"/>
  <c r="R338"/>
  <c r="R339"/>
  <c r="R340"/>
  <c r="R341"/>
  <c r="R342"/>
  <c r="R343"/>
  <c r="R344"/>
  <c r="R345"/>
  <c r="R346"/>
  <c r="R347"/>
  <c r="R348"/>
  <c r="R349"/>
  <c r="R350"/>
  <c r="T330"/>
  <c r="T329" s="1"/>
  <c r="S330"/>
  <c r="R330"/>
  <c r="U330" s="1"/>
  <c r="R321"/>
  <c r="S308"/>
  <c r="R304"/>
  <c r="R296"/>
  <c r="S294"/>
  <c r="R292"/>
  <c r="S292"/>
  <c r="S264"/>
  <c r="R257"/>
  <c r="S257"/>
  <c r="S251"/>
  <c r="R245"/>
  <c r="R228"/>
  <c r="R215"/>
  <c r="S213"/>
  <c r="R205"/>
  <c r="S205"/>
  <c r="R200"/>
  <c r="S200"/>
  <c r="R191"/>
  <c r="R185"/>
  <c r="R178"/>
  <c r="S176"/>
  <c r="S170"/>
  <c r="R152"/>
  <c r="R146"/>
  <c r="S146"/>
  <c r="R139"/>
  <c r="S139"/>
  <c r="S133"/>
  <c r="R125"/>
  <c r="S122"/>
  <c r="R112"/>
  <c r="S112"/>
  <c r="S110"/>
  <c r="R90"/>
  <c r="R63"/>
  <c r="S63"/>
  <c r="R59"/>
  <c r="S59"/>
  <c r="R53"/>
  <c r="R49"/>
  <c r="S49"/>
  <c r="R27"/>
  <c r="R23"/>
  <c r="S23"/>
  <c r="S21"/>
  <c r="R11"/>
  <c r="S9"/>
  <c r="U13"/>
  <c r="U26"/>
  <c r="U25" s="1"/>
  <c r="U38"/>
  <c r="U48"/>
  <c r="U62"/>
  <c r="U61" s="1"/>
  <c r="U73"/>
  <c r="U83"/>
  <c r="U93"/>
  <c r="U103"/>
  <c r="U116"/>
  <c r="U115" s="1"/>
  <c r="U127"/>
  <c r="U138"/>
  <c r="U150"/>
  <c r="U161"/>
  <c r="U169"/>
  <c r="U181"/>
  <c r="U193"/>
  <c r="U204"/>
  <c r="U203" s="1"/>
  <c r="U217"/>
  <c r="U226"/>
  <c r="U236"/>
  <c r="U244"/>
  <c r="U256"/>
  <c r="U269"/>
  <c r="U277"/>
  <c r="U286"/>
  <c r="U297"/>
  <c r="U296" s="1"/>
  <c r="U307"/>
  <c r="U318"/>
  <c r="T10"/>
  <c r="T9" s="1"/>
  <c r="T12"/>
  <c r="T11" s="1"/>
  <c r="T13"/>
  <c r="T15"/>
  <c r="U15" s="1"/>
  <c r="U14" s="1"/>
  <c r="T16"/>
  <c r="T18"/>
  <c r="T17" s="1"/>
  <c r="T19"/>
  <c r="T20"/>
  <c r="T22"/>
  <c r="T21" s="1"/>
  <c r="T24"/>
  <c r="T23" s="1"/>
  <c r="T26"/>
  <c r="T25" s="1"/>
  <c r="T28"/>
  <c r="U28" s="1"/>
  <c r="U27" s="1"/>
  <c r="T29"/>
  <c r="T31"/>
  <c r="T30" s="1"/>
  <c r="T33"/>
  <c r="T32" s="1"/>
  <c r="T34"/>
  <c r="T35"/>
  <c r="T37"/>
  <c r="T36" s="1"/>
  <c r="T38"/>
  <c r="T39"/>
  <c r="U39" s="1"/>
  <c r="T40"/>
  <c r="T42"/>
  <c r="T41" s="1"/>
  <c r="T43"/>
  <c r="T44"/>
  <c r="T46"/>
  <c r="T45" s="1"/>
  <c r="T47"/>
  <c r="T48"/>
  <c r="T50"/>
  <c r="U50" s="1"/>
  <c r="U49" s="1"/>
  <c r="T52"/>
  <c r="T51" s="1"/>
  <c r="T54"/>
  <c r="T53" s="1"/>
  <c r="T56"/>
  <c r="T55" s="1"/>
  <c r="T57"/>
  <c r="T58"/>
  <c r="T60"/>
  <c r="T59" s="1"/>
  <c r="T62"/>
  <c r="T61" s="1"/>
  <c r="T64"/>
  <c r="U64" s="1"/>
  <c r="U63" s="1"/>
  <c r="T66"/>
  <c r="T65" s="1"/>
  <c r="T68"/>
  <c r="T67" s="1"/>
  <c r="T69"/>
  <c r="T70"/>
  <c r="T71"/>
  <c r="T72"/>
  <c r="T73"/>
  <c r="T74"/>
  <c r="U74" s="1"/>
  <c r="T75"/>
  <c r="T77"/>
  <c r="T76" s="1"/>
  <c r="T78"/>
  <c r="T80"/>
  <c r="T79" s="1"/>
  <c r="T81"/>
  <c r="T82"/>
  <c r="T83"/>
  <c r="T84"/>
  <c r="U84" s="1"/>
  <c r="T85"/>
  <c r="T87"/>
  <c r="T86" s="1"/>
  <c r="T88"/>
  <c r="T89"/>
  <c r="T91"/>
  <c r="T90" s="1"/>
  <c r="T92"/>
  <c r="T93"/>
  <c r="T94"/>
  <c r="U94" s="1"/>
  <c r="T96"/>
  <c r="T95" s="1"/>
  <c r="T97"/>
  <c r="T99"/>
  <c r="T98" s="1"/>
  <c r="T100"/>
  <c r="T101"/>
  <c r="T102"/>
  <c r="T103"/>
  <c r="T104"/>
  <c r="U104" s="1"/>
  <c r="T105"/>
  <c r="T107"/>
  <c r="T106" s="1"/>
  <c r="T109"/>
  <c r="T108" s="1"/>
  <c r="T111"/>
  <c r="T110" s="1"/>
  <c r="T113"/>
  <c r="T112" s="1"/>
  <c r="T114"/>
  <c r="T116"/>
  <c r="T115" s="1"/>
  <c r="T118"/>
  <c r="T117" s="1"/>
  <c r="T119"/>
  <c r="T120"/>
  <c r="T121"/>
  <c r="T123"/>
  <c r="T122" s="1"/>
  <c r="T124"/>
  <c r="T126"/>
  <c r="T125" s="1"/>
  <c r="T127"/>
  <c r="T129"/>
  <c r="U129" s="1"/>
  <c r="T130"/>
  <c r="T131"/>
  <c r="T132"/>
  <c r="T134"/>
  <c r="T133" s="1"/>
  <c r="T135"/>
  <c r="T137"/>
  <c r="T136" s="1"/>
  <c r="T138"/>
  <c r="T140"/>
  <c r="U140" s="1"/>
  <c r="U139" s="1"/>
  <c r="T142"/>
  <c r="T141" s="1"/>
  <c r="T143"/>
  <c r="T144"/>
  <c r="T145"/>
  <c r="T147"/>
  <c r="T146" s="1"/>
  <c r="T149"/>
  <c r="T148" s="1"/>
  <c r="T150"/>
  <c r="T151"/>
  <c r="U151" s="1"/>
  <c r="T153"/>
  <c r="T152" s="1"/>
  <c r="T155"/>
  <c r="T154" s="1"/>
  <c r="T157"/>
  <c r="T156" s="1"/>
  <c r="T158"/>
  <c r="T159"/>
  <c r="T160"/>
  <c r="T161"/>
  <c r="T162"/>
  <c r="U162" s="1"/>
  <c r="T163"/>
  <c r="T164"/>
  <c r="T165"/>
  <c r="T166"/>
  <c r="T167"/>
  <c r="T168"/>
  <c r="T169"/>
  <c r="T171"/>
  <c r="U171" s="1"/>
  <c r="U170" s="1"/>
  <c r="T173"/>
  <c r="T172" s="1"/>
  <c r="T174"/>
  <c r="T175"/>
  <c r="T177"/>
  <c r="T176" s="1"/>
  <c r="T179"/>
  <c r="T178" s="1"/>
  <c r="T180"/>
  <c r="T181"/>
  <c r="T182"/>
  <c r="U182" s="1"/>
  <c r="T184"/>
  <c r="T183" s="1"/>
  <c r="T186"/>
  <c r="T185" s="1"/>
  <c r="T188"/>
  <c r="T187" s="1"/>
  <c r="T189"/>
  <c r="T190"/>
  <c r="T192"/>
  <c r="T191" s="1"/>
  <c r="T193"/>
  <c r="T194"/>
  <c r="U194" s="1"/>
  <c r="T195"/>
  <c r="T197"/>
  <c r="T196" s="1"/>
  <c r="T198"/>
  <c r="T199"/>
  <c r="T201"/>
  <c r="T200" s="1"/>
  <c r="T202"/>
  <c r="T204"/>
  <c r="T203" s="1"/>
  <c r="T206"/>
  <c r="T205" s="1"/>
  <c r="T208"/>
  <c r="T207" s="1"/>
  <c r="T210"/>
  <c r="T209" s="1"/>
  <c r="T211"/>
  <c r="T212"/>
  <c r="T214"/>
  <c r="T213" s="1"/>
  <c r="T216"/>
  <c r="T215" s="1"/>
  <c r="T217"/>
  <c r="T218"/>
  <c r="U218" s="1"/>
  <c r="T220"/>
  <c r="T219" s="1"/>
  <c r="T221"/>
  <c r="T222"/>
  <c r="T223"/>
  <c r="T224"/>
  <c r="T225"/>
  <c r="T226"/>
  <c r="T227"/>
  <c r="U227" s="1"/>
  <c r="T229"/>
  <c r="T228" s="1"/>
  <c r="T231"/>
  <c r="T230" s="1"/>
  <c r="T232"/>
  <c r="T233"/>
  <c r="T234"/>
  <c r="T235"/>
  <c r="T236"/>
  <c r="T237"/>
  <c r="U237" s="1"/>
  <c r="T238"/>
  <c r="T239"/>
  <c r="T240"/>
  <c r="T241"/>
  <c r="T242"/>
  <c r="T243"/>
  <c r="T244"/>
  <c r="T246"/>
  <c r="U246" s="1"/>
  <c r="U245" s="1"/>
  <c r="T247"/>
  <c r="T249"/>
  <c r="T248" s="1"/>
  <c r="T250"/>
  <c r="T252"/>
  <c r="T251" s="1"/>
  <c r="T254"/>
  <c r="T253" s="1"/>
  <c r="T255"/>
  <c r="T256"/>
  <c r="T258"/>
  <c r="U258" s="1"/>
  <c r="U257" s="1"/>
  <c r="T260"/>
  <c r="T259" s="1"/>
  <c r="T261"/>
  <c r="T263"/>
  <c r="T262" s="1"/>
  <c r="T265"/>
  <c r="T264" s="1"/>
  <c r="T267"/>
  <c r="T266" s="1"/>
  <c r="T268"/>
  <c r="T269"/>
  <c r="T270"/>
  <c r="U270" s="1"/>
  <c r="T271"/>
  <c r="T272"/>
  <c r="T273"/>
  <c r="T274"/>
  <c r="T275"/>
  <c r="T276"/>
  <c r="T277"/>
  <c r="T278"/>
  <c r="U278" s="1"/>
  <c r="T279"/>
  <c r="T280"/>
  <c r="T281"/>
  <c r="T282"/>
  <c r="T283"/>
  <c r="T284"/>
  <c r="T286"/>
  <c r="T285" s="1"/>
  <c r="T287"/>
  <c r="U287" s="1"/>
  <c r="T288"/>
  <c r="T289"/>
  <c r="T290"/>
  <c r="T291"/>
  <c r="T293"/>
  <c r="T292" s="1"/>
  <c r="T295"/>
  <c r="T294" s="1"/>
  <c r="T297"/>
  <c r="T296" s="1"/>
  <c r="T299"/>
  <c r="U299" s="1"/>
  <c r="T300"/>
  <c r="T301"/>
  <c r="T302"/>
  <c r="T303"/>
  <c r="T305"/>
  <c r="T304" s="1"/>
  <c r="T306"/>
  <c r="T307"/>
  <c r="T309"/>
  <c r="U309" s="1"/>
  <c r="U308" s="1"/>
  <c r="T311"/>
  <c r="T310" s="1"/>
  <c r="T312"/>
  <c r="T313"/>
  <c r="T314"/>
  <c r="T315"/>
  <c r="T316"/>
  <c r="T318"/>
  <c r="T317" s="1"/>
  <c r="T319"/>
  <c r="U319" s="1"/>
  <c r="T320"/>
  <c r="T322"/>
  <c r="T321" s="1"/>
  <c r="T8"/>
  <c r="T7" s="1"/>
  <c r="S10"/>
  <c r="S12"/>
  <c r="S13"/>
  <c r="S11" s="1"/>
  <c r="S15"/>
  <c r="S16"/>
  <c r="S14" s="1"/>
  <c r="S18"/>
  <c r="S17" s="1"/>
  <c r="S19"/>
  <c r="S20"/>
  <c r="S22"/>
  <c r="S24"/>
  <c r="S26"/>
  <c r="S25" s="1"/>
  <c r="S28"/>
  <c r="S29"/>
  <c r="S27" s="1"/>
  <c r="S31"/>
  <c r="S30" s="1"/>
  <c r="S33"/>
  <c r="S32" s="1"/>
  <c r="S34"/>
  <c r="S35"/>
  <c r="S37"/>
  <c r="S38"/>
  <c r="S36" s="1"/>
  <c r="S39"/>
  <c r="S40"/>
  <c r="S42"/>
  <c r="S41" s="1"/>
  <c r="S43"/>
  <c r="S44"/>
  <c r="S46"/>
  <c r="S47"/>
  <c r="S48"/>
  <c r="S45" s="1"/>
  <c r="S50"/>
  <c r="S52"/>
  <c r="S51" s="1"/>
  <c r="S54"/>
  <c r="S53" s="1"/>
  <c r="S56"/>
  <c r="S55" s="1"/>
  <c r="S57"/>
  <c r="S58"/>
  <c r="S60"/>
  <c r="S62"/>
  <c r="S61" s="1"/>
  <c r="S64"/>
  <c r="S66"/>
  <c r="S65" s="1"/>
  <c r="S68"/>
  <c r="S67" s="1"/>
  <c r="S69"/>
  <c r="S70"/>
  <c r="S71"/>
  <c r="S72"/>
  <c r="S73"/>
  <c r="S74"/>
  <c r="S75"/>
  <c r="S77"/>
  <c r="S76" s="1"/>
  <c r="S78"/>
  <c r="S80"/>
  <c r="S81"/>
  <c r="S82"/>
  <c r="S83"/>
  <c r="S79" s="1"/>
  <c r="S84"/>
  <c r="S85"/>
  <c r="S87"/>
  <c r="S86" s="1"/>
  <c r="S88"/>
  <c r="S89"/>
  <c r="S91"/>
  <c r="S92"/>
  <c r="S93"/>
  <c r="S90" s="1"/>
  <c r="S94"/>
  <c r="S96"/>
  <c r="S95" s="1"/>
  <c r="S97"/>
  <c r="S99"/>
  <c r="S98" s="1"/>
  <c r="S100"/>
  <c r="S101"/>
  <c r="S102"/>
  <c r="S103"/>
  <c r="S104"/>
  <c r="S105"/>
  <c r="S107"/>
  <c r="S106" s="1"/>
  <c r="S109"/>
  <c r="S108" s="1"/>
  <c r="S111"/>
  <c r="S113"/>
  <c r="S114"/>
  <c r="S116"/>
  <c r="S115" s="1"/>
  <c r="S118"/>
  <c r="S119"/>
  <c r="S117" s="1"/>
  <c r="S120"/>
  <c r="S121"/>
  <c r="S123"/>
  <c r="S124"/>
  <c r="S126"/>
  <c r="S127"/>
  <c r="S125" s="1"/>
  <c r="S129"/>
  <c r="S130"/>
  <c r="S128" s="1"/>
  <c r="S131"/>
  <c r="S132"/>
  <c r="S134"/>
  <c r="S135"/>
  <c r="S137"/>
  <c r="S138"/>
  <c r="S136" s="1"/>
  <c r="S140"/>
  <c r="S142"/>
  <c r="S141" s="1"/>
  <c r="S143"/>
  <c r="S144"/>
  <c r="S145"/>
  <c r="S147"/>
  <c r="S149"/>
  <c r="S150"/>
  <c r="S148" s="1"/>
  <c r="S151"/>
  <c r="S153"/>
  <c r="S152" s="1"/>
  <c r="S155"/>
  <c r="S154" s="1"/>
  <c r="S157"/>
  <c r="S156" s="1"/>
  <c r="S158"/>
  <c r="S159"/>
  <c r="S160"/>
  <c r="S161"/>
  <c r="S162"/>
  <c r="S163"/>
  <c r="S164"/>
  <c r="S165"/>
  <c r="S166"/>
  <c r="S167"/>
  <c r="S168"/>
  <c r="S169"/>
  <c r="S171"/>
  <c r="S173"/>
  <c r="S172" s="1"/>
  <c r="S174"/>
  <c r="S175"/>
  <c r="S177"/>
  <c r="S179"/>
  <c r="S180"/>
  <c r="S181"/>
  <c r="S178" s="1"/>
  <c r="S182"/>
  <c r="S184"/>
  <c r="S183" s="1"/>
  <c r="S186"/>
  <c r="S185" s="1"/>
  <c r="S188"/>
  <c r="S187" s="1"/>
  <c r="S189"/>
  <c r="S190"/>
  <c r="S192"/>
  <c r="S193"/>
  <c r="S191" s="1"/>
  <c r="S194"/>
  <c r="S195"/>
  <c r="S197"/>
  <c r="S196" s="1"/>
  <c r="S198"/>
  <c r="S199"/>
  <c r="S201"/>
  <c r="S202"/>
  <c r="S204"/>
  <c r="S203" s="1"/>
  <c r="S206"/>
  <c r="S208"/>
  <c r="S207" s="1"/>
  <c r="S210"/>
  <c r="S209" s="1"/>
  <c r="S211"/>
  <c r="S212"/>
  <c r="S214"/>
  <c r="S216"/>
  <c r="S217"/>
  <c r="S215" s="1"/>
  <c r="S218"/>
  <c r="S220"/>
  <c r="S219" s="1"/>
  <c r="S221"/>
  <c r="S222"/>
  <c r="S223"/>
  <c r="S224"/>
  <c r="S225"/>
  <c r="S226"/>
  <c r="S227"/>
  <c r="S229"/>
  <c r="S228" s="1"/>
  <c r="S231"/>
  <c r="S230" s="1"/>
  <c r="S232"/>
  <c r="S233"/>
  <c r="S234"/>
  <c r="S235"/>
  <c r="S236"/>
  <c r="S237"/>
  <c r="S238"/>
  <c r="S239"/>
  <c r="S240"/>
  <c r="S241"/>
  <c r="S242"/>
  <c r="S243"/>
  <c r="S244"/>
  <c r="S246"/>
  <c r="S247"/>
  <c r="S245" s="1"/>
  <c r="S249"/>
  <c r="S248" s="1"/>
  <c r="S250"/>
  <c r="S252"/>
  <c r="S254"/>
  <c r="S255"/>
  <c r="S256"/>
  <c r="S253" s="1"/>
  <c r="S258"/>
  <c r="S260"/>
  <c r="S259" s="1"/>
  <c r="S261"/>
  <c r="S263"/>
  <c r="S262" s="1"/>
  <c r="S265"/>
  <c r="S267"/>
  <c r="S268"/>
  <c r="S269"/>
  <c r="S266" s="1"/>
  <c r="S270"/>
  <c r="S271"/>
  <c r="S272"/>
  <c r="S273"/>
  <c r="S274"/>
  <c r="S275"/>
  <c r="S276"/>
  <c r="S277"/>
  <c r="S278"/>
  <c r="S279"/>
  <c r="S280"/>
  <c r="S281"/>
  <c r="S282"/>
  <c r="S283"/>
  <c r="S284"/>
  <c r="S286"/>
  <c r="S285" s="1"/>
  <c r="S287"/>
  <c r="S288"/>
  <c r="S289"/>
  <c r="S290"/>
  <c r="S291"/>
  <c r="S293"/>
  <c r="S295"/>
  <c r="S297"/>
  <c r="S296" s="1"/>
  <c r="S299"/>
  <c r="S300"/>
  <c r="S298" s="1"/>
  <c r="S301"/>
  <c r="S302"/>
  <c r="S303"/>
  <c r="S305"/>
  <c r="S306"/>
  <c r="S307"/>
  <c r="S304" s="1"/>
  <c r="S309"/>
  <c r="S311"/>
  <c r="S310" s="1"/>
  <c r="S312"/>
  <c r="S313"/>
  <c r="S314"/>
  <c r="S315"/>
  <c r="S316"/>
  <c r="S318"/>
  <c r="S317" s="1"/>
  <c r="S319"/>
  <c r="S320"/>
  <c r="S322"/>
  <c r="S321" s="1"/>
  <c r="R10"/>
  <c r="R9" s="1"/>
  <c r="R12"/>
  <c r="U12" s="1"/>
  <c r="U11" s="1"/>
  <c r="R13"/>
  <c r="R15"/>
  <c r="R14" s="1"/>
  <c r="R16"/>
  <c r="U16" s="1"/>
  <c r="R18"/>
  <c r="U18" s="1"/>
  <c r="R19"/>
  <c r="U19" s="1"/>
  <c r="R20"/>
  <c r="U20" s="1"/>
  <c r="R22"/>
  <c r="R21" s="1"/>
  <c r="R24"/>
  <c r="U24" s="1"/>
  <c r="U23" s="1"/>
  <c r="R26"/>
  <c r="R25" s="1"/>
  <c r="R28"/>
  <c r="R29"/>
  <c r="U29" s="1"/>
  <c r="R31"/>
  <c r="R30" s="1"/>
  <c r="R33"/>
  <c r="U33" s="1"/>
  <c r="U32" s="1"/>
  <c r="R34"/>
  <c r="U34" s="1"/>
  <c r="R35"/>
  <c r="U35" s="1"/>
  <c r="R37"/>
  <c r="R36" s="1"/>
  <c r="R38"/>
  <c r="R39"/>
  <c r="R40"/>
  <c r="U40" s="1"/>
  <c r="R42"/>
  <c r="U42" s="1"/>
  <c r="R43"/>
  <c r="U43" s="1"/>
  <c r="R44"/>
  <c r="U44" s="1"/>
  <c r="R46"/>
  <c r="R45" s="1"/>
  <c r="R47"/>
  <c r="U47" s="1"/>
  <c r="R48"/>
  <c r="R50"/>
  <c r="R52"/>
  <c r="R51" s="1"/>
  <c r="R54"/>
  <c r="U54" s="1"/>
  <c r="U53" s="1"/>
  <c r="R56"/>
  <c r="R55" s="1"/>
  <c r="R57"/>
  <c r="U57" s="1"/>
  <c r="R58"/>
  <c r="U58" s="1"/>
  <c r="R60"/>
  <c r="U60" s="1"/>
  <c r="U59" s="1"/>
  <c r="R62"/>
  <c r="R61" s="1"/>
  <c r="R64"/>
  <c r="R66"/>
  <c r="R65" s="1"/>
  <c r="R68"/>
  <c r="U68" s="1"/>
  <c r="R69"/>
  <c r="U69" s="1"/>
  <c r="R70"/>
  <c r="U70" s="1"/>
  <c r="R71"/>
  <c r="U71" s="1"/>
  <c r="R72"/>
  <c r="U72" s="1"/>
  <c r="R73"/>
  <c r="R74"/>
  <c r="R75"/>
  <c r="U75" s="1"/>
  <c r="R77"/>
  <c r="R76" s="1"/>
  <c r="R78"/>
  <c r="U78" s="1"/>
  <c r="R80"/>
  <c r="U80" s="1"/>
  <c r="R81"/>
  <c r="U81" s="1"/>
  <c r="R82"/>
  <c r="U82" s="1"/>
  <c r="R83"/>
  <c r="R84"/>
  <c r="R85"/>
  <c r="U85" s="1"/>
  <c r="R87"/>
  <c r="R86" s="1"/>
  <c r="R88"/>
  <c r="U88" s="1"/>
  <c r="R89"/>
  <c r="U89" s="1"/>
  <c r="R91"/>
  <c r="U91" s="1"/>
  <c r="R92"/>
  <c r="U92" s="1"/>
  <c r="R93"/>
  <c r="R94"/>
  <c r="R96"/>
  <c r="R95" s="1"/>
  <c r="R97"/>
  <c r="U97" s="1"/>
  <c r="R99"/>
  <c r="U99" s="1"/>
  <c r="U98" s="1"/>
  <c r="R100"/>
  <c r="U100" s="1"/>
  <c r="R101"/>
  <c r="U101" s="1"/>
  <c r="R102"/>
  <c r="U102" s="1"/>
  <c r="R103"/>
  <c r="R104"/>
  <c r="R105"/>
  <c r="U105" s="1"/>
  <c r="R107"/>
  <c r="R106" s="1"/>
  <c r="R109"/>
  <c r="R108" s="1"/>
  <c r="R111"/>
  <c r="R110" s="1"/>
  <c r="R113"/>
  <c r="U113" s="1"/>
  <c r="U112" s="1"/>
  <c r="R114"/>
  <c r="U114" s="1"/>
  <c r="R116"/>
  <c r="R115" s="1"/>
  <c r="R118"/>
  <c r="R119"/>
  <c r="U119" s="1"/>
  <c r="R120"/>
  <c r="U120" s="1"/>
  <c r="R121"/>
  <c r="U121" s="1"/>
  <c r="R123"/>
  <c r="R122" s="1"/>
  <c r="R124"/>
  <c r="U124" s="1"/>
  <c r="R126"/>
  <c r="U126" s="1"/>
  <c r="U125" s="1"/>
  <c r="R127"/>
  <c r="R129"/>
  <c r="R128" s="1"/>
  <c r="R130"/>
  <c r="U130" s="1"/>
  <c r="R131"/>
  <c r="U131" s="1"/>
  <c r="R132"/>
  <c r="U132" s="1"/>
  <c r="R134"/>
  <c r="U134" s="1"/>
  <c r="U133" s="1"/>
  <c r="R135"/>
  <c r="U135" s="1"/>
  <c r="R137"/>
  <c r="R136" s="1"/>
  <c r="R138"/>
  <c r="R140"/>
  <c r="R142"/>
  <c r="R141" s="1"/>
  <c r="R143"/>
  <c r="U143" s="1"/>
  <c r="R144"/>
  <c r="U144" s="1"/>
  <c r="R145"/>
  <c r="U145" s="1"/>
  <c r="R147"/>
  <c r="U147" s="1"/>
  <c r="U146" s="1"/>
  <c r="R149"/>
  <c r="R148" s="1"/>
  <c r="R150"/>
  <c r="R151"/>
  <c r="R153"/>
  <c r="U153" s="1"/>
  <c r="U152" s="1"/>
  <c r="R155"/>
  <c r="R154" s="1"/>
  <c r="R157"/>
  <c r="U157" s="1"/>
  <c r="R158"/>
  <c r="U158" s="1"/>
  <c r="R159"/>
  <c r="U159" s="1"/>
  <c r="R160"/>
  <c r="U160" s="1"/>
  <c r="R161"/>
  <c r="R162"/>
  <c r="R163"/>
  <c r="U163" s="1"/>
  <c r="R164"/>
  <c r="U164" s="1"/>
  <c r="R165"/>
  <c r="U165" s="1"/>
  <c r="R166"/>
  <c r="U166" s="1"/>
  <c r="R167"/>
  <c r="U167" s="1"/>
  <c r="R168"/>
  <c r="U168" s="1"/>
  <c r="R169"/>
  <c r="R171"/>
  <c r="R170" s="1"/>
  <c r="R173"/>
  <c r="U173" s="1"/>
  <c r="R174"/>
  <c r="U174" s="1"/>
  <c r="R175"/>
  <c r="R172" s="1"/>
  <c r="R177"/>
  <c r="R176" s="1"/>
  <c r="R179"/>
  <c r="U179" s="1"/>
  <c r="R180"/>
  <c r="U180" s="1"/>
  <c r="R181"/>
  <c r="R182"/>
  <c r="R184"/>
  <c r="R183" s="1"/>
  <c r="R186"/>
  <c r="U186" s="1"/>
  <c r="U185" s="1"/>
  <c r="R188"/>
  <c r="R187" s="1"/>
  <c r="R189"/>
  <c r="U189" s="1"/>
  <c r="R190"/>
  <c r="U190" s="1"/>
  <c r="R192"/>
  <c r="U192" s="1"/>
  <c r="R193"/>
  <c r="R194"/>
  <c r="R195"/>
  <c r="U195" s="1"/>
  <c r="R197"/>
  <c r="R196" s="1"/>
  <c r="R198"/>
  <c r="U198" s="1"/>
  <c r="R199"/>
  <c r="U199" s="1"/>
  <c r="R201"/>
  <c r="U201" s="1"/>
  <c r="U200" s="1"/>
  <c r="R202"/>
  <c r="U202" s="1"/>
  <c r="R204"/>
  <c r="R203" s="1"/>
  <c r="R206"/>
  <c r="R208"/>
  <c r="R207" s="1"/>
  <c r="R210"/>
  <c r="U210" s="1"/>
  <c r="R211"/>
  <c r="U211" s="1"/>
  <c r="R212"/>
  <c r="U212" s="1"/>
  <c r="R214"/>
  <c r="R213" s="1"/>
  <c r="R216"/>
  <c r="U216" s="1"/>
  <c r="R217"/>
  <c r="R218"/>
  <c r="R220"/>
  <c r="R219" s="1"/>
  <c r="R221"/>
  <c r="U221" s="1"/>
  <c r="R222"/>
  <c r="U222" s="1"/>
  <c r="R223"/>
  <c r="U223" s="1"/>
  <c r="R224"/>
  <c r="U224" s="1"/>
  <c r="R225"/>
  <c r="U225" s="1"/>
  <c r="R226"/>
  <c r="R227"/>
  <c r="R229"/>
  <c r="U229" s="1"/>
  <c r="U228" s="1"/>
  <c r="R231"/>
  <c r="R230" s="1"/>
  <c r="R232"/>
  <c r="U232" s="1"/>
  <c r="R233"/>
  <c r="U233" s="1"/>
  <c r="R234"/>
  <c r="U234" s="1"/>
  <c r="R235"/>
  <c r="U235" s="1"/>
  <c r="R236"/>
  <c r="R237"/>
  <c r="R238"/>
  <c r="U238" s="1"/>
  <c r="R239"/>
  <c r="U239" s="1"/>
  <c r="R240"/>
  <c r="U240" s="1"/>
  <c r="R241"/>
  <c r="U241" s="1"/>
  <c r="R242"/>
  <c r="U242" s="1"/>
  <c r="R243"/>
  <c r="U243" s="1"/>
  <c r="R244"/>
  <c r="R246"/>
  <c r="R247"/>
  <c r="U247" s="1"/>
  <c r="R249"/>
  <c r="R248" s="1"/>
  <c r="R250"/>
  <c r="U250" s="1"/>
  <c r="R252"/>
  <c r="U252" s="1"/>
  <c r="U251" s="1"/>
  <c r="R254"/>
  <c r="R253" s="1"/>
  <c r="R255"/>
  <c r="U255" s="1"/>
  <c r="R256"/>
  <c r="R258"/>
  <c r="R260"/>
  <c r="R259" s="1"/>
  <c r="R261"/>
  <c r="U261" s="1"/>
  <c r="R263"/>
  <c r="R262" s="1"/>
  <c r="R265"/>
  <c r="R264" s="1"/>
  <c r="R267"/>
  <c r="U267" s="1"/>
  <c r="R268"/>
  <c r="U268" s="1"/>
  <c r="R269"/>
  <c r="R270"/>
  <c r="R271"/>
  <c r="U271" s="1"/>
  <c r="R272"/>
  <c r="U272" s="1"/>
  <c r="R273"/>
  <c r="U273" s="1"/>
  <c r="R274"/>
  <c r="U274" s="1"/>
  <c r="R275"/>
  <c r="U275" s="1"/>
  <c r="R276"/>
  <c r="U276" s="1"/>
  <c r="R277"/>
  <c r="R278"/>
  <c r="R279"/>
  <c r="U279" s="1"/>
  <c r="R280"/>
  <c r="U280" s="1"/>
  <c r="R281"/>
  <c r="U281" s="1"/>
  <c r="R282"/>
  <c r="U282" s="1"/>
  <c r="R283"/>
  <c r="U283" s="1"/>
  <c r="R284"/>
  <c r="U284" s="1"/>
  <c r="R286"/>
  <c r="R285" s="1"/>
  <c r="R287"/>
  <c r="R288"/>
  <c r="U288" s="1"/>
  <c r="R289"/>
  <c r="U289" s="1"/>
  <c r="R290"/>
  <c r="U290" s="1"/>
  <c r="R291"/>
  <c r="U291" s="1"/>
  <c r="R293"/>
  <c r="U293" s="1"/>
  <c r="U292" s="1"/>
  <c r="R295"/>
  <c r="R294" s="1"/>
  <c r="R297"/>
  <c r="R299"/>
  <c r="R298" s="1"/>
  <c r="R300"/>
  <c r="U300" s="1"/>
  <c r="R301"/>
  <c r="U301" s="1"/>
  <c r="R302"/>
  <c r="U302" s="1"/>
  <c r="R303"/>
  <c r="U303" s="1"/>
  <c r="R305"/>
  <c r="U305" s="1"/>
  <c r="U304" s="1"/>
  <c r="R306"/>
  <c r="U306" s="1"/>
  <c r="R307"/>
  <c r="R309"/>
  <c r="R308" s="1"/>
  <c r="R311"/>
  <c r="U311" s="1"/>
  <c r="R312"/>
  <c r="U312" s="1"/>
  <c r="R313"/>
  <c r="U313" s="1"/>
  <c r="R314"/>
  <c r="U314" s="1"/>
  <c r="R315"/>
  <c r="U315" s="1"/>
  <c r="R316"/>
  <c r="U316" s="1"/>
  <c r="R318"/>
  <c r="R317" s="1"/>
  <c r="R319"/>
  <c r="R320"/>
  <c r="U320" s="1"/>
  <c r="R322"/>
  <c r="U322" s="1"/>
  <c r="U321" s="1"/>
  <c r="S8"/>
  <c r="S7" s="1"/>
  <c r="R8"/>
  <c r="U8" s="1"/>
  <c r="U7" s="1"/>
  <c r="Q8"/>
  <c r="Q7" s="1"/>
  <c r="Q112"/>
  <c r="Q108"/>
  <c r="Q65"/>
  <c r="Q49"/>
  <c r="Q45"/>
  <c r="Q23"/>
  <c r="Q21"/>
  <c r="L351"/>
  <c r="N351"/>
  <c r="O351"/>
  <c r="L333"/>
  <c r="M333"/>
  <c r="N333"/>
  <c r="O333"/>
  <c r="L331"/>
  <c r="M331"/>
  <c r="N331"/>
  <c r="O331"/>
  <c r="L329"/>
  <c r="M329"/>
  <c r="N329"/>
  <c r="O329"/>
  <c r="Q332"/>
  <c r="Q331" s="1"/>
  <c r="Q334"/>
  <c r="Q335"/>
  <c r="Q336"/>
  <c r="Q337"/>
  <c r="Q338"/>
  <c r="Q339"/>
  <c r="Q340"/>
  <c r="Q341"/>
  <c r="Q342"/>
  <c r="Q343"/>
  <c r="Q344"/>
  <c r="Q345"/>
  <c r="Q346"/>
  <c r="Q347"/>
  <c r="Q348"/>
  <c r="Q349"/>
  <c r="Q350"/>
  <c r="Q352"/>
  <c r="Q351" s="1"/>
  <c r="Q330"/>
  <c r="Q329" s="1"/>
  <c r="L321"/>
  <c r="M321"/>
  <c r="N321"/>
  <c r="O321"/>
  <c r="L317"/>
  <c r="M317"/>
  <c r="N317"/>
  <c r="O317"/>
  <c r="L310"/>
  <c r="M310"/>
  <c r="N310"/>
  <c r="O310"/>
  <c r="L308"/>
  <c r="M308"/>
  <c r="N308"/>
  <c r="O308"/>
  <c r="L304"/>
  <c r="M304"/>
  <c r="N304"/>
  <c r="O304"/>
  <c r="L298"/>
  <c r="M298"/>
  <c r="N298"/>
  <c r="O298"/>
  <c r="L296"/>
  <c r="M296"/>
  <c r="N296"/>
  <c r="O296"/>
  <c r="L294"/>
  <c r="M294"/>
  <c r="N294"/>
  <c r="O294"/>
  <c r="L292"/>
  <c r="M292"/>
  <c r="N292"/>
  <c r="O292"/>
  <c r="L285"/>
  <c r="M285"/>
  <c r="N285"/>
  <c r="O285"/>
  <c r="L266"/>
  <c r="M266"/>
  <c r="N266"/>
  <c r="O266"/>
  <c r="L264"/>
  <c r="M264"/>
  <c r="N264"/>
  <c r="O264"/>
  <c r="L262"/>
  <c r="M262"/>
  <c r="N262"/>
  <c r="O262"/>
  <c r="L259"/>
  <c r="M259"/>
  <c r="N259"/>
  <c r="O259"/>
  <c r="L257"/>
  <c r="M257"/>
  <c r="N257"/>
  <c r="O257"/>
  <c r="L253"/>
  <c r="M253"/>
  <c r="N253"/>
  <c r="O253"/>
  <c r="L251"/>
  <c r="M251"/>
  <c r="N251"/>
  <c r="O251"/>
  <c r="L248"/>
  <c r="M248"/>
  <c r="N248"/>
  <c r="O248"/>
  <c r="L245"/>
  <c r="M245"/>
  <c r="N245"/>
  <c r="O245"/>
  <c r="L230"/>
  <c r="M230"/>
  <c r="N230"/>
  <c r="O230"/>
  <c r="L228"/>
  <c r="M228"/>
  <c r="N228"/>
  <c r="O228"/>
  <c r="L219"/>
  <c r="M219"/>
  <c r="N219"/>
  <c r="O219"/>
  <c r="L215"/>
  <c r="M215"/>
  <c r="N215"/>
  <c r="O215"/>
  <c r="L213"/>
  <c r="M213"/>
  <c r="N213"/>
  <c r="O213"/>
  <c r="L209"/>
  <c r="M209"/>
  <c r="N209"/>
  <c r="O209"/>
  <c r="L207"/>
  <c r="M207"/>
  <c r="N207"/>
  <c r="O207"/>
  <c r="L205"/>
  <c r="M205"/>
  <c r="N205"/>
  <c r="O205"/>
  <c r="L203"/>
  <c r="M203"/>
  <c r="N203"/>
  <c r="O203"/>
  <c r="L200"/>
  <c r="M200"/>
  <c r="N200"/>
  <c r="O200"/>
  <c r="L196"/>
  <c r="M196"/>
  <c r="N196"/>
  <c r="O196"/>
  <c r="L191"/>
  <c r="M191"/>
  <c r="N191"/>
  <c r="O191"/>
  <c r="L187"/>
  <c r="M187"/>
  <c r="N187"/>
  <c r="O187"/>
  <c r="L185"/>
  <c r="M185"/>
  <c r="N185"/>
  <c r="O185"/>
  <c r="L183"/>
  <c r="M183"/>
  <c r="N183"/>
  <c r="O183"/>
  <c r="L178"/>
  <c r="M178"/>
  <c r="N178"/>
  <c r="O178"/>
  <c r="L176"/>
  <c r="M176"/>
  <c r="N176"/>
  <c r="O176"/>
  <c r="L172"/>
  <c r="M172"/>
  <c r="N172"/>
  <c r="O172"/>
  <c r="L170"/>
  <c r="M170"/>
  <c r="N170"/>
  <c r="O170"/>
  <c r="L156"/>
  <c r="M156"/>
  <c r="N156"/>
  <c r="O156"/>
  <c r="L154"/>
  <c r="M154"/>
  <c r="N154"/>
  <c r="O154"/>
  <c r="L152"/>
  <c r="M152"/>
  <c r="N152"/>
  <c r="O152"/>
  <c r="L148"/>
  <c r="M148"/>
  <c r="N148"/>
  <c r="O148"/>
  <c r="L146"/>
  <c r="M146"/>
  <c r="N146"/>
  <c r="O146"/>
  <c r="L141"/>
  <c r="M141"/>
  <c r="N141"/>
  <c r="O141"/>
  <c r="L139"/>
  <c r="M139"/>
  <c r="N139"/>
  <c r="O139"/>
  <c r="L136"/>
  <c r="M136"/>
  <c r="N136"/>
  <c r="O136"/>
  <c r="L133"/>
  <c r="M133"/>
  <c r="N133"/>
  <c r="O133"/>
  <c r="L128"/>
  <c r="M128"/>
  <c r="N128"/>
  <c r="O128"/>
  <c r="L125"/>
  <c r="M125"/>
  <c r="N125"/>
  <c r="O125"/>
  <c r="L122"/>
  <c r="M122"/>
  <c r="N122"/>
  <c r="O122"/>
  <c r="L117"/>
  <c r="M117"/>
  <c r="N117"/>
  <c r="O117"/>
  <c r="L115"/>
  <c r="M115"/>
  <c r="N115"/>
  <c r="O115"/>
  <c r="L112"/>
  <c r="M112"/>
  <c r="N112"/>
  <c r="O112"/>
  <c r="L110"/>
  <c r="M110"/>
  <c r="N110"/>
  <c r="O110"/>
  <c r="L108"/>
  <c r="M108"/>
  <c r="N108"/>
  <c r="O108"/>
  <c r="L106"/>
  <c r="M106"/>
  <c r="N106"/>
  <c r="O106"/>
  <c r="L98"/>
  <c r="M98"/>
  <c r="N98"/>
  <c r="O98"/>
  <c r="L95"/>
  <c r="M95"/>
  <c r="N95"/>
  <c r="O95"/>
  <c r="L90"/>
  <c r="M90"/>
  <c r="N90"/>
  <c r="O90"/>
  <c r="L86"/>
  <c r="M86"/>
  <c r="N86"/>
  <c r="O86"/>
  <c r="L79"/>
  <c r="M79"/>
  <c r="N79"/>
  <c r="O79"/>
  <c r="L76"/>
  <c r="M76"/>
  <c r="N76"/>
  <c r="O76"/>
  <c r="L67"/>
  <c r="M67"/>
  <c r="N67"/>
  <c r="O67"/>
  <c r="L65"/>
  <c r="M65"/>
  <c r="N65"/>
  <c r="O65"/>
  <c r="L63"/>
  <c r="M63"/>
  <c r="N63"/>
  <c r="O63"/>
  <c r="L61"/>
  <c r="M61"/>
  <c r="N61"/>
  <c r="O61"/>
  <c r="L59"/>
  <c r="M59"/>
  <c r="N59"/>
  <c r="O59"/>
  <c r="L55"/>
  <c r="M55"/>
  <c r="N55"/>
  <c r="O55"/>
  <c r="L53"/>
  <c r="M53"/>
  <c r="N53"/>
  <c r="O53"/>
  <c r="L51"/>
  <c r="M51"/>
  <c r="N51"/>
  <c r="O51"/>
  <c r="L49"/>
  <c r="M49"/>
  <c r="N49"/>
  <c r="O49"/>
  <c r="L45"/>
  <c r="M45"/>
  <c r="N45"/>
  <c r="O45"/>
  <c r="L41"/>
  <c r="M41"/>
  <c r="N41"/>
  <c r="O41"/>
  <c r="L36"/>
  <c r="M36"/>
  <c r="N36"/>
  <c r="O36"/>
  <c r="L32"/>
  <c r="M32"/>
  <c r="N32"/>
  <c r="O32"/>
  <c r="L30"/>
  <c r="M30"/>
  <c r="N30"/>
  <c r="O30"/>
  <c r="L27"/>
  <c r="M27"/>
  <c r="N27"/>
  <c r="O27"/>
  <c r="L25"/>
  <c r="M25"/>
  <c r="N25"/>
  <c r="O25"/>
  <c r="L23"/>
  <c r="M23"/>
  <c r="N23"/>
  <c r="O23"/>
  <c r="L21"/>
  <c r="M21"/>
  <c r="N21"/>
  <c r="O21"/>
  <c r="L17"/>
  <c r="M17"/>
  <c r="N17"/>
  <c r="O17"/>
  <c r="L14"/>
  <c r="M14"/>
  <c r="N14"/>
  <c r="O14"/>
  <c r="L11"/>
  <c r="M11"/>
  <c r="N11"/>
  <c r="O11"/>
  <c r="L9"/>
  <c r="M9"/>
  <c r="N9"/>
  <c r="O9"/>
  <c r="L7"/>
  <c r="M7"/>
  <c r="N7"/>
  <c r="O7"/>
  <c r="Q10"/>
  <c r="Q9" s="1"/>
  <c r="Q12"/>
  <c r="Q13"/>
  <c r="Q15"/>
  <c r="Q14" s="1"/>
  <c r="Q16"/>
  <c r="Q18"/>
  <c r="Q17" s="1"/>
  <c r="Q19"/>
  <c r="Q20"/>
  <c r="Q22"/>
  <c r="Q24"/>
  <c r="Q26"/>
  <c r="Q25" s="1"/>
  <c r="Q28"/>
  <c r="Q27" s="1"/>
  <c r="Q29"/>
  <c r="Q31"/>
  <c r="Q30" s="1"/>
  <c r="Q33"/>
  <c r="Q32" s="1"/>
  <c r="Q34"/>
  <c r="Q35"/>
  <c r="Q37"/>
  <c r="Q36" s="1"/>
  <c r="Q38"/>
  <c r="Q39"/>
  <c r="Q40"/>
  <c r="Q42"/>
  <c r="Q41" s="1"/>
  <c r="Q43"/>
  <c r="Q44"/>
  <c r="Q46"/>
  <c r="Q47"/>
  <c r="Q48"/>
  <c r="Q50"/>
  <c r="Q52"/>
  <c r="Q51" s="1"/>
  <c r="Q54"/>
  <c r="Q53" s="1"/>
  <c r="Q56"/>
  <c r="Q55" s="1"/>
  <c r="Q57"/>
  <c r="Q58"/>
  <c r="Q60"/>
  <c r="Q59" s="1"/>
  <c r="Q62"/>
  <c r="Q61" s="1"/>
  <c r="Q64"/>
  <c r="Q63" s="1"/>
  <c r="Q66"/>
  <c r="Q68"/>
  <c r="Q67" s="1"/>
  <c r="Q69"/>
  <c r="Q70"/>
  <c r="Q71"/>
  <c r="Q72"/>
  <c r="Q73"/>
  <c r="Q74"/>
  <c r="Q75"/>
  <c r="Q77"/>
  <c r="Q76" s="1"/>
  <c r="Q78"/>
  <c r="Q80"/>
  <c r="Q81"/>
  <c r="Q82"/>
  <c r="Q83"/>
  <c r="Q84"/>
  <c r="Q79" s="1"/>
  <c r="Q85"/>
  <c r="Q87"/>
  <c r="Q86" s="1"/>
  <c r="Q88"/>
  <c r="Q89"/>
  <c r="Q91"/>
  <c r="Q90" s="1"/>
  <c r="Q92"/>
  <c r="Q93"/>
  <c r="Q94"/>
  <c r="Q96"/>
  <c r="Q95" s="1"/>
  <c r="Q97"/>
  <c r="Q99"/>
  <c r="Q98" s="1"/>
  <c r="Q100"/>
  <c r="Q101"/>
  <c r="Q102"/>
  <c r="Q103"/>
  <c r="Q104"/>
  <c r="Q105"/>
  <c r="Q107"/>
  <c r="Q106" s="1"/>
  <c r="Q109"/>
  <c r="Q111"/>
  <c r="Q110" s="1"/>
  <c r="Q113"/>
  <c r="Q114"/>
  <c r="Q116"/>
  <c r="Q115" s="1"/>
  <c r="Q118"/>
  <c r="Q117" s="1"/>
  <c r="Q119"/>
  <c r="Q120"/>
  <c r="Q121"/>
  <c r="Q123"/>
  <c r="Q122" s="1"/>
  <c r="Q124"/>
  <c r="Q126"/>
  <c r="Q127"/>
  <c r="Q129"/>
  <c r="Q130"/>
  <c r="Q131"/>
  <c r="Q132"/>
  <c r="Q134"/>
  <c r="Q135"/>
  <c r="Q137"/>
  <c r="Q138"/>
  <c r="Q140"/>
  <c r="Q139" s="1"/>
  <c r="Q142"/>
  <c r="Q143"/>
  <c r="Q144"/>
  <c r="Q145"/>
  <c r="Q147"/>
  <c r="Q146" s="1"/>
  <c r="Q149"/>
  <c r="Q150"/>
  <c r="Q151"/>
  <c r="Q153"/>
  <c r="Q152" s="1"/>
  <c r="Q155"/>
  <c r="Q154" s="1"/>
  <c r="Q157"/>
  <c r="Q158"/>
  <c r="Q159"/>
  <c r="Q160"/>
  <c r="Q161"/>
  <c r="Q162"/>
  <c r="Q163"/>
  <c r="Q164"/>
  <c r="Q165"/>
  <c r="Q166"/>
  <c r="Q167"/>
  <c r="Q168"/>
  <c r="Q169"/>
  <c r="Q171"/>
  <c r="Q170" s="1"/>
  <c r="Q173"/>
  <c r="Q174"/>
  <c r="Q175"/>
  <c r="Q177"/>
  <c r="Q176" s="1"/>
  <c r="Q179"/>
  <c r="Q180"/>
  <c r="Q181"/>
  <c r="Q182"/>
  <c r="Q184"/>
  <c r="Q183" s="1"/>
  <c r="Q186"/>
  <c r="Q185" s="1"/>
  <c r="Q188"/>
  <c r="Q189"/>
  <c r="Q190"/>
  <c r="Q192"/>
  <c r="Q193"/>
  <c r="Q194"/>
  <c r="Q195"/>
  <c r="Q197"/>
  <c r="Q198"/>
  <c r="Q199"/>
  <c r="Q201"/>
  <c r="Q202"/>
  <c r="Q204"/>
  <c r="Q203" s="1"/>
  <c r="Q206"/>
  <c r="Q205" s="1"/>
  <c r="Q208"/>
  <c r="Q207" s="1"/>
  <c r="Q210"/>
  <c r="Q211"/>
  <c r="Q212"/>
  <c r="Q214"/>
  <c r="Q213" s="1"/>
  <c r="Q216"/>
  <c r="Q217"/>
  <c r="Q218"/>
  <c r="Q220"/>
  <c r="Q221"/>
  <c r="Q222"/>
  <c r="Q223"/>
  <c r="Q224"/>
  <c r="Q225"/>
  <c r="Q226"/>
  <c r="Q227"/>
  <c r="Q229"/>
  <c r="Q228" s="1"/>
  <c r="Q231"/>
  <c r="Q232"/>
  <c r="Q233"/>
  <c r="Q234"/>
  <c r="Q235"/>
  <c r="Q236"/>
  <c r="Q237"/>
  <c r="Q238"/>
  <c r="Q239"/>
  <c r="Q240"/>
  <c r="Q241"/>
  <c r="Q242"/>
  <c r="Q243"/>
  <c r="Q244"/>
  <c r="Q246"/>
  <c r="Q247"/>
  <c r="Q249"/>
  <c r="Q250"/>
  <c r="Q252"/>
  <c r="Q251" s="1"/>
  <c r="Q254"/>
  <c r="Q255"/>
  <c r="Q256"/>
  <c r="Q258"/>
  <c r="Q257" s="1"/>
  <c r="Q260"/>
  <c r="Q261"/>
  <c r="Q263"/>
  <c r="Q262" s="1"/>
  <c r="Q265"/>
  <c r="Q264" s="1"/>
  <c r="Q267"/>
  <c r="Q268"/>
  <c r="Q269"/>
  <c r="Q270"/>
  <c r="Q271"/>
  <c r="Q272"/>
  <c r="Q273"/>
  <c r="Q274"/>
  <c r="Q275"/>
  <c r="Q276"/>
  <c r="Q277"/>
  <c r="Q278"/>
  <c r="Q279"/>
  <c r="Q280"/>
  <c r="Q281"/>
  <c r="Q282"/>
  <c r="Q283"/>
  <c r="Q284"/>
  <c r="Q286"/>
  <c r="Q287"/>
  <c r="Q288"/>
  <c r="Q289"/>
  <c r="Q290"/>
  <c r="Q291"/>
  <c r="Q293"/>
  <c r="Q292" s="1"/>
  <c r="Q295"/>
  <c r="Q294" s="1"/>
  <c r="Q297"/>
  <c r="Q296" s="1"/>
  <c r="Q299"/>
  <c r="Q300"/>
  <c r="Q301"/>
  <c r="Q302"/>
  <c r="Q303"/>
  <c r="Q305"/>
  <c r="Q306"/>
  <c r="Q307"/>
  <c r="Q309"/>
  <c r="Q308" s="1"/>
  <c r="Q311"/>
  <c r="Q312"/>
  <c r="Q313"/>
  <c r="Q314"/>
  <c r="Q315"/>
  <c r="Q316"/>
  <c r="Q318"/>
  <c r="Q319"/>
  <c r="Q320"/>
  <c r="Q322"/>
  <c r="Q321" s="1"/>
  <c r="Q323"/>
  <c r="U156" l="1"/>
  <c r="U298"/>
  <c r="U128"/>
  <c r="U285"/>
  <c r="U266"/>
  <c r="U215"/>
  <c r="U317"/>
  <c r="U79"/>
  <c r="U178"/>
  <c r="U90"/>
  <c r="U191"/>
  <c r="U310"/>
  <c r="U172"/>
  <c r="U209"/>
  <c r="U67"/>
  <c r="U41"/>
  <c r="U17"/>
  <c r="U254"/>
  <c r="U253" s="1"/>
  <c r="U214"/>
  <c r="U213" s="1"/>
  <c r="U46"/>
  <c r="U45" s="1"/>
  <c r="U22"/>
  <c r="U21" s="1"/>
  <c r="U10"/>
  <c r="U9" s="1"/>
  <c r="Q259"/>
  <c r="Q141"/>
  <c r="U295"/>
  <c r="U294" s="1"/>
  <c r="U149"/>
  <c r="U148" s="1"/>
  <c r="U137"/>
  <c r="U136" s="1"/>
  <c r="U37"/>
  <c r="U36" s="1"/>
  <c r="T14"/>
  <c r="T128"/>
  <c r="T170"/>
  <c r="T298"/>
  <c r="T308"/>
  <c r="U206"/>
  <c r="U205" s="1"/>
  <c r="U118"/>
  <c r="U117" s="1"/>
  <c r="R7"/>
  <c r="R32"/>
  <c r="R67"/>
  <c r="R98"/>
  <c r="R156"/>
  <c r="R266"/>
  <c r="R310"/>
  <c r="U260"/>
  <c r="U259" s="1"/>
  <c r="U208"/>
  <c r="U207" s="1"/>
  <c r="U142"/>
  <c r="U141" s="1"/>
  <c r="Q200"/>
  <c r="U249"/>
  <c r="U248" s="1"/>
  <c r="U231"/>
  <c r="U230" s="1"/>
  <c r="U197"/>
  <c r="U196" s="1"/>
  <c r="U155"/>
  <c r="U154" s="1"/>
  <c r="U107"/>
  <c r="U106" s="1"/>
  <c r="U87"/>
  <c r="U86" s="1"/>
  <c r="U77"/>
  <c r="U76" s="1"/>
  <c r="U31"/>
  <c r="U30" s="1"/>
  <c r="T27"/>
  <c r="T49"/>
  <c r="T63"/>
  <c r="T139"/>
  <c r="T245"/>
  <c r="T257"/>
  <c r="R329"/>
  <c r="R17"/>
  <c r="R41"/>
  <c r="R117"/>
  <c r="R209"/>
  <c r="U220"/>
  <c r="U219" s="1"/>
  <c r="U184"/>
  <c r="U183" s="1"/>
  <c r="U52"/>
  <c r="U51" s="1"/>
  <c r="Q11"/>
  <c r="Q324" s="1"/>
  <c r="U263"/>
  <c r="U262" s="1"/>
  <c r="U188"/>
  <c r="U187" s="1"/>
  <c r="U175"/>
  <c r="U109"/>
  <c r="U108" s="1"/>
  <c r="U56"/>
  <c r="U55" s="1"/>
  <c r="R79"/>
  <c r="R133"/>
  <c r="R251"/>
  <c r="U96"/>
  <c r="U95" s="1"/>
  <c r="U66"/>
  <c r="U65" s="1"/>
  <c r="U265"/>
  <c r="U264" s="1"/>
  <c r="U177"/>
  <c r="U176" s="1"/>
  <c r="U123"/>
  <c r="U122" s="1"/>
  <c r="U111"/>
  <c r="U110" s="1"/>
  <c r="Q245"/>
  <c r="Q133"/>
  <c r="Q317"/>
  <c r="Q253"/>
  <c r="Q230"/>
  <c r="Q187"/>
  <c r="Q128"/>
  <c r="Q248"/>
  <c r="Q215"/>
  <c r="Q209"/>
  <c r="Q196"/>
  <c r="Q191"/>
  <c r="Q148"/>
  <c r="Q136"/>
  <c r="Q125"/>
  <c r="Q156"/>
  <c r="Q310"/>
  <c r="Q304"/>
  <c r="Q266"/>
  <c r="Q219"/>
  <c r="Q178"/>
  <c r="Q172"/>
  <c r="Q333"/>
  <c r="Q285"/>
  <c r="Q298"/>
  <c r="N355" l="1"/>
  <c r="O355"/>
  <c r="Y360" l="1"/>
  <c r="Z360"/>
  <c r="V354"/>
  <c r="M356"/>
  <c r="N356"/>
  <c r="O356"/>
  <c r="M327"/>
  <c r="M360" s="1"/>
  <c r="N327"/>
  <c r="N360" s="1"/>
  <c r="O327"/>
  <c r="O360" s="1"/>
  <c r="M326"/>
  <c r="N326"/>
  <c r="O326"/>
  <c r="M325"/>
  <c r="N325"/>
  <c r="O325"/>
  <c r="V324"/>
  <c r="M359" l="1"/>
  <c r="V357"/>
  <c r="N358"/>
  <c r="O359"/>
  <c r="O358"/>
  <c r="N359"/>
  <c r="P8" l="1"/>
  <c r="P7" s="1"/>
  <c r="M352"/>
  <c r="R352" s="1"/>
  <c r="R351" s="1"/>
  <c r="Z352"/>
  <c r="Y352"/>
  <c r="M351" l="1"/>
  <c r="M355"/>
  <c r="M358" s="1"/>
  <c r="P352"/>
  <c r="P351" s="1"/>
  <c r="W351"/>
  <c r="U352" l="1"/>
  <c r="U351" s="1"/>
  <c r="P127"/>
  <c r="P291"/>
  <c r="P290"/>
  <c r="P289"/>
  <c r="Y351" l="1"/>
  <c r="X351" l="1"/>
  <c r="Z351"/>
  <c r="Z330" l="1"/>
  <c r="Z332"/>
  <c r="Y330"/>
  <c r="Y332"/>
  <c r="Z151"/>
  <c r="Y151"/>
  <c r="S355" l="1"/>
  <c r="T355" l="1"/>
  <c r="R355"/>
  <c r="T356"/>
  <c r="R356"/>
  <c r="S356"/>
  <c r="W331"/>
  <c r="U332"/>
  <c r="S354" l="1"/>
  <c r="R354"/>
  <c r="W333"/>
  <c r="T354"/>
  <c r="U329"/>
  <c r="W329"/>
  <c r="U331"/>
  <c r="X331" s="1"/>
  <c r="P335"/>
  <c r="P336"/>
  <c r="P337"/>
  <c r="P338"/>
  <c r="P339"/>
  <c r="P340"/>
  <c r="P341"/>
  <c r="P342"/>
  <c r="P343"/>
  <c r="P345"/>
  <c r="P346"/>
  <c r="P347"/>
  <c r="P348"/>
  <c r="P349"/>
  <c r="P350"/>
  <c r="P334"/>
  <c r="P320"/>
  <c r="P332"/>
  <c r="P331" s="1"/>
  <c r="L355" l="1"/>
  <c r="L356"/>
  <c r="W354"/>
  <c r="X329"/>
  <c r="P344"/>
  <c r="P356" s="1"/>
  <c r="P330"/>
  <c r="U350"/>
  <c r="U342"/>
  <c r="U349"/>
  <c r="U341"/>
  <c r="U348"/>
  <c r="U340"/>
  <c r="U336"/>
  <c r="U346"/>
  <c r="U338"/>
  <c r="Z331"/>
  <c r="Y331"/>
  <c r="U345"/>
  <c r="U337"/>
  <c r="U334"/>
  <c r="U347"/>
  <c r="U343"/>
  <c r="U339"/>
  <c r="U335"/>
  <c r="P355" l="1"/>
  <c r="P329"/>
  <c r="P333"/>
  <c r="U355"/>
  <c r="Q355"/>
  <c r="Q356"/>
  <c r="U344"/>
  <c r="U356" s="1"/>
  <c r="Y329"/>
  <c r="Z329"/>
  <c r="Q354"/>
  <c r="T323"/>
  <c r="S323"/>
  <c r="R323"/>
  <c r="U333" l="1"/>
  <c r="Z333"/>
  <c r="Z355" s="1"/>
  <c r="X333" l="1"/>
  <c r="X354" s="1"/>
  <c r="U354"/>
  <c r="Y333"/>
  <c r="Y355" s="1"/>
  <c r="P181" l="1"/>
  <c r="P151"/>
  <c r="P123" l="1"/>
  <c r="P124"/>
  <c r="P122" l="1"/>
  <c r="W21"/>
  <c r="W23"/>
  <c r="W25"/>
  <c r="W49"/>
  <c r="W51"/>
  <c r="W53"/>
  <c r="W59"/>
  <c r="W61"/>
  <c r="W65"/>
  <c r="W106"/>
  <c r="W108"/>
  <c r="W110"/>
  <c r="W115"/>
  <c r="W125"/>
  <c r="W139"/>
  <c r="W146"/>
  <c r="W152"/>
  <c r="W154"/>
  <c r="W183"/>
  <c r="W185"/>
  <c r="W203"/>
  <c r="W207"/>
  <c r="W213"/>
  <c r="W228"/>
  <c r="W251"/>
  <c r="W262"/>
  <c r="W292"/>
  <c r="W294"/>
  <c r="W308"/>
  <c r="W321"/>
  <c r="R325" l="1"/>
  <c r="R358" s="1"/>
  <c r="W55"/>
  <c r="T327"/>
  <c r="T360" s="1"/>
  <c r="R327"/>
  <c r="R360" s="1"/>
  <c r="W7"/>
  <c r="T325"/>
  <c r="T358" s="1"/>
  <c r="S326"/>
  <c r="S359" s="1"/>
  <c r="T326"/>
  <c r="T359" s="1"/>
  <c r="S325"/>
  <c r="S358" s="1"/>
  <c r="S327"/>
  <c r="S360" s="1"/>
  <c r="R326"/>
  <c r="R359" s="1"/>
  <c r="W9"/>
  <c r="W148"/>
  <c r="W122"/>
  <c r="W296"/>
  <c r="W264"/>
  <c r="W257"/>
  <c r="W205"/>
  <c r="W176"/>
  <c r="W170"/>
  <c r="W63"/>
  <c r="W112"/>
  <c r="W136"/>
  <c r="W32"/>
  <c r="W285"/>
  <c r="W187"/>
  <c r="W45"/>
  <c r="W27"/>
  <c r="W14"/>
  <c r="W156"/>
  <c r="W98"/>
  <c r="W215"/>
  <c r="W196"/>
  <c r="W141"/>
  <c r="W86"/>
  <c r="W79"/>
  <c r="W11"/>
  <c r="W310"/>
  <c r="W304"/>
  <c r="W248"/>
  <c r="W76"/>
  <c r="W67"/>
  <c r="W41"/>
  <c r="W36"/>
  <c r="W17"/>
  <c r="W266"/>
  <c r="W219"/>
  <c r="W133"/>
  <c r="W128"/>
  <c r="W230"/>
  <c r="W209"/>
  <c r="W191"/>
  <c r="W298"/>
  <c r="W259"/>
  <c r="W253"/>
  <c r="W200"/>
  <c r="W178"/>
  <c r="W172"/>
  <c r="W90"/>
  <c r="W317"/>
  <c r="W245"/>
  <c r="W117"/>
  <c r="P322"/>
  <c r="P321" s="1"/>
  <c r="P319"/>
  <c r="P318"/>
  <c r="P316"/>
  <c r="P315"/>
  <c r="P314"/>
  <c r="P313"/>
  <c r="P309"/>
  <c r="P308" s="1"/>
  <c r="P305"/>
  <c r="P303"/>
  <c r="P302"/>
  <c r="P301"/>
  <c r="P300"/>
  <c r="P299"/>
  <c r="P297"/>
  <c r="P296" s="1"/>
  <c r="P295"/>
  <c r="P294" s="1"/>
  <c r="P293"/>
  <c r="P292" s="1"/>
  <c r="P288"/>
  <c r="P287"/>
  <c r="P286"/>
  <c r="P284"/>
  <c r="P281"/>
  <c r="P273"/>
  <c r="P282"/>
  <c r="P283"/>
  <c r="P280"/>
  <c r="P279"/>
  <c r="P278"/>
  <c r="P277"/>
  <c r="P276"/>
  <c r="P275"/>
  <c r="P274"/>
  <c r="P272"/>
  <c r="P271"/>
  <c r="P270"/>
  <c r="P269"/>
  <c r="P268"/>
  <c r="P267"/>
  <c r="P265"/>
  <c r="P264" s="1"/>
  <c r="P263"/>
  <c r="P262" s="1"/>
  <c r="P261"/>
  <c r="P260"/>
  <c r="P258"/>
  <c r="P257" s="1"/>
  <c r="P256"/>
  <c r="P255"/>
  <c r="P254"/>
  <c r="P252"/>
  <c r="P251" s="1"/>
  <c r="P250"/>
  <c r="P249"/>
  <c r="P247"/>
  <c r="P246"/>
  <c r="P244"/>
  <c r="P243"/>
  <c r="P242"/>
  <c r="P241"/>
  <c r="P240"/>
  <c r="P239"/>
  <c r="P238"/>
  <c r="P237"/>
  <c r="P236"/>
  <c r="P235"/>
  <c r="P234"/>
  <c r="P233"/>
  <c r="P232"/>
  <c r="P231"/>
  <c r="P229"/>
  <c r="P228" s="1"/>
  <c r="P227"/>
  <c r="P225"/>
  <c r="P221"/>
  <c r="P224"/>
  <c r="P226"/>
  <c r="P222"/>
  <c r="P220"/>
  <c r="P218"/>
  <c r="P217"/>
  <c r="P216"/>
  <c r="P214"/>
  <c r="P213" s="1"/>
  <c r="P212"/>
  <c r="P211"/>
  <c r="P210"/>
  <c r="P208"/>
  <c r="P207" s="1"/>
  <c r="P206"/>
  <c r="P205" s="1"/>
  <c r="P204"/>
  <c r="P203" s="1"/>
  <c r="P202"/>
  <c r="P201"/>
  <c r="P199"/>
  <c r="P198"/>
  <c r="P197"/>
  <c r="P195"/>
  <c r="P194"/>
  <c r="P193"/>
  <c r="P192"/>
  <c r="P190"/>
  <c r="P189"/>
  <c r="P188"/>
  <c r="P186"/>
  <c r="P185" s="1"/>
  <c r="P184"/>
  <c r="P183" s="1"/>
  <c r="P182"/>
  <c r="P180"/>
  <c r="P179"/>
  <c r="P177"/>
  <c r="P176" s="1"/>
  <c r="P175"/>
  <c r="P174"/>
  <c r="P173"/>
  <c r="P171"/>
  <c r="P170" s="1"/>
  <c r="P169"/>
  <c r="P168"/>
  <c r="P167"/>
  <c r="P166"/>
  <c r="P165"/>
  <c r="P164"/>
  <c r="P161"/>
  <c r="P163"/>
  <c r="P162"/>
  <c r="P160"/>
  <c r="P159"/>
  <c r="P158"/>
  <c r="P157"/>
  <c r="P155"/>
  <c r="P154" s="1"/>
  <c r="P153"/>
  <c r="P152" s="1"/>
  <c r="P147"/>
  <c r="P146" s="1"/>
  <c r="P145"/>
  <c r="P144"/>
  <c r="P143"/>
  <c r="P142"/>
  <c r="P140"/>
  <c r="P139" s="1"/>
  <c r="P138"/>
  <c r="P137"/>
  <c r="P135"/>
  <c r="P134"/>
  <c r="P132"/>
  <c r="P131"/>
  <c r="P130"/>
  <c r="P129"/>
  <c r="P126"/>
  <c r="P125" s="1"/>
  <c r="P121"/>
  <c r="P119"/>
  <c r="P120"/>
  <c r="P118"/>
  <c r="P116"/>
  <c r="P115" s="1"/>
  <c r="P114"/>
  <c r="P113"/>
  <c r="P111"/>
  <c r="P110" s="1"/>
  <c r="P109"/>
  <c r="P108" s="1"/>
  <c r="P107"/>
  <c r="P106" s="1"/>
  <c r="P105"/>
  <c r="P104"/>
  <c r="P103"/>
  <c r="P102"/>
  <c r="P101"/>
  <c r="P100"/>
  <c r="P99"/>
  <c r="P96"/>
  <c r="P97"/>
  <c r="P94"/>
  <c r="P93"/>
  <c r="P92"/>
  <c r="P91"/>
  <c r="P89"/>
  <c r="P88"/>
  <c r="P87"/>
  <c r="P85"/>
  <c r="P84"/>
  <c r="P83"/>
  <c r="P82"/>
  <c r="P81"/>
  <c r="P80"/>
  <c r="P78"/>
  <c r="P77"/>
  <c r="P75"/>
  <c r="P71"/>
  <c r="P69"/>
  <c r="P74"/>
  <c r="P72"/>
  <c r="P70"/>
  <c r="P66"/>
  <c r="P65" s="1"/>
  <c r="P64"/>
  <c r="P63" s="1"/>
  <c r="P62"/>
  <c r="P61" s="1"/>
  <c r="P60"/>
  <c r="P59" s="1"/>
  <c r="P58"/>
  <c r="P57"/>
  <c r="P56"/>
  <c r="P54"/>
  <c r="P53" s="1"/>
  <c r="P52"/>
  <c r="P51" s="1"/>
  <c r="P50"/>
  <c r="P49" s="1"/>
  <c r="P48"/>
  <c r="P47"/>
  <c r="P46"/>
  <c r="P44"/>
  <c r="P43"/>
  <c r="P42"/>
  <c r="P40"/>
  <c r="P39"/>
  <c r="P38"/>
  <c r="P37"/>
  <c r="P35"/>
  <c r="P34"/>
  <c r="P33"/>
  <c r="P31"/>
  <c r="P30" s="1"/>
  <c r="P29"/>
  <c r="P28"/>
  <c r="P26"/>
  <c r="P25" s="1"/>
  <c r="P24"/>
  <c r="P23" s="1"/>
  <c r="P22"/>
  <c r="P21" s="1"/>
  <c r="P19"/>
  <c r="P18"/>
  <c r="P15"/>
  <c r="P13"/>
  <c r="P12"/>
  <c r="P307"/>
  <c r="P312"/>
  <c r="P311"/>
  <c r="P223"/>
  <c r="P150"/>
  <c r="P11" l="1"/>
  <c r="P76"/>
  <c r="P86"/>
  <c r="P248"/>
  <c r="P200"/>
  <c r="P27"/>
  <c r="P219"/>
  <c r="P95"/>
  <c r="P141"/>
  <c r="P310"/>
  <c r="P230"/>
  <c r="P245"/>
  <c r="P317"/>
  <c r="P45"/>
  <c r="P98"/>
  <c r="P136"/>
  <c r="P172"/>
  <c r="P178"/>
  <c r="P191"/>
  <c r="P196"/>
  <c r="P209"/>
  <c r="P215"/>
  <c r="P285"/>
  <c r="P36"/>
  <c r="P79"/>
  <c r="P41"/>
  <c r="P117"/>
  <c r="P187"/>
  <c r="P32"/>
  <c r="P55"/>
  <c r="P90"/>
  <c r="P112"/>
  <c r="P128"/>
  <c r="P133"/>
  <c r="P156"/>
  <c r="P253"/>
  <c r="P259"/>
  <c r="P266"/>
  <c r="P298"/>
  <c r="Y55"/>
  <c r="Z55"/>
  <c r="S324"/>
  <c r="S357" s="1"/>
  <c r="R324"/>
  <c r="R357" s="1"/>
  <c r="T324"/>
  <c r="T357" s="1"/>
  <c r="P20"/>
  <c r="P327" s="1"/>
  <c r="P360" s="1"/>
  <c r="L327"/>
  <c r="L360" s="1"/>
  <c r="P16"/>
  <c r="P14" s="1"/>
  <c r="P10"/>
  <c r="P9" s="1"/>
  <c r="X122"/>
  <c r="Z122"/>
  <c r="Y122"/>
  <c r="W30"/>
  <c r="P149"/>
  <c r="P148" s="1"/>
  <c r="W95"/>
  <c r="P306"/>
  <c r="P304" s="1"/>
  <c r="X185"/>
  <c r="X154"/>
  <c r="X146"/>
  <c r="X53"/>
  <c r="X308"/>
  <c r="X228"/>
  <c r="X213"/>
  <c r="X207"/>
  <c r="X183"/>
  <c r="X152"/>
  <c r="X139"/>
  <c r="X65"/>
  <c r="X51"/>
  <c r="X21"/>
  <c r="X59"/>
  <c r="X23"/>
  <c r="X296"/>
  <c r="X264"/>
  <c r="X257"/>
  <c r="X251"/>
  <c r="X205"/>
  <c r="X176"/>
  <c r="X170"/>
  <c r="X125"/>
  <c r="X110"/>
  <c r="X63"/>
  <c r="X49"/>
  <c r="X292"/>
  <c r="X106"/>
  <c r="X321"/>
  <c r="X294"/>
  <c r="X262"/>
  <c r="X203"/>
  <c r="X115"/>
  <c r="X108"/>
  <c r="X61"/>
  <c r="X25"/>
  <c r="X117" l="1"/>
  <c r="X95"/>
  <c r="X45"/>
  <c r="P17"/>
  <c r="X55"/>
  <c r="X14"/>
  <c r="U327"/>
  <c r="U360" s="1"/>
  <c r="Q327"/>
  <c r="Q360" s="1"/>
  <c r="X304"/>
  <c r="Z7"/>
  <c r="Z25"/>
  <c r="Y25"/>
  <c r="Z108"/>
  <c r="Y108"/>
  <c r="Z203"/>
  <c r="Y203"/>
  <c r="Z294"/>
  <c r="Y294"/>
  <c r="Y63"/>
  <c r="Z63"/>
  <c r="Z21"/>
  <c r="Y21"/>
  <c r="Z183"/>
  <c r="Y183"/>
  <c r="Z65"/>
  <c r="Y65"/>
  <c r="Z321"/>
  <c r="Y321"/>
  <c r="Z292"/>
  <c r="Y292"/>
  <c r="Z49"/>
  <c r="Y49"/>
  <c r="Z170"/>
  <c r="Y170"/>
  <c r="Y205"/>
  <c r="Z205"/>
  <c r="Y257"/>
  <c r="Z257"/>
  <c r="Z152"/>
  <c r="Y152"/>
  <c r="Z207"/>
  <c r="Y207"/>
  <c r="Z146"/>
  <c r="Y146"/>
  <c r="Y185"/>
  <c r="Z185"/>
  <c r="Z61"/>
  <c r="Y61"/>
  <c r="Y115"/>
  <c r="Z115"/>
  <c r="Z262"/>
  <c r="Y262"/>
  <c r="Z110"/>
  <c r="Y110"/>
  <c r="Z296"/>
  <c r="Y296"/>
  <c r="Y51"/>
  <c r="Z51"/>
  <c r="Z139"/>
  <c r="Y139"/>
  <c r="Z106"/>
  <c r="Y106"/>
  <c r="Z176"/>
  <c r="Y176"/>
  <c r="Z251"/>
  <c r="Y251"/>
  <c r="Z264"/>
  <c r="Y264"/>
  <c r="Y23"/>
  <c r="Z23"/>
  <c r="Y59"/>
  <c r="Z59"/>
  <c r="Z213"/>
  <c r="Y213"/>
  <c r="Z228"/>
  <c r="Y228"/>
  <c r="Y308"/>
  <c r="Z308"/>
  <c r="Z53"/>
  <c r="Y53"/>
  <c r="Z154"/>
  <c r="Y154"/>
  <c r="X30"/>
  <c r="X219"/>
  <c r="X187"/>
  <c r="X310"/>
  <c r="X148"/>
  <c r="X32"/>
  <c r="X41"/>
  <c r="X98"/>
  <c r="X79"/>
  <c r="X298"/>
  <c r="X27"/>
  <c r="X230"/>
  <c r="X191"/>
  <c r="X11"/>
  <c r="X196"/>
  <c r="X136"/>
  <c r="X76"/>
  <c r="X266"/>
  <c r="X200"/>
  <c r="X90"/>
  <c r="X133"/>
  <c r="X86"/>
  <c r="X209"/>
  <c r="X245"/>
  <c r="X172"/>
  <c r="X253"/>
  <c r="X248"/>
  <c r="X128"/>
  <c r="X36"/>
  <c r="X141"/>
  <c r="X215"/>
  <c r="X156"/>
  <c r="X317"/>
  <c r="X112"/>
  <c r="X178"/>
  <c r="X259"/>
  <c r="X17" l="1"/>
  <c r="X9"/>
  <c r="P73"/>
  <c r="P326" s="1"/>
  <c r="P359" s="1"/>
  <c r="L326"/>
  <c r="L359" s="1"/>
  <c r="P68"/>
  <c r="L325"/>
  <c r="L358" s="1"/>
  <c r="X7"/>
  <c r="X285"/>
  <c r="Y7"/>
  <c r="Y128"/>
  <c r="Z128"/>
  <c r="Z17"/>
  <c r="Y17"/>
  <c r="Z230"/>
  <c r="Y230"/>
  <c r="Z98"/>
  <c r="Y98"/>
  <c r="Z219"/>
  <c r="Y219"/>
  <c r="Z178"/>
  <c r="Y178"/>
  <c r="Z112"/>
  <c r="Y112"/>
  <c r="Y215"/>
  <c r="Z215"/>
  <c r="Z248"/>
  <c r="Y248"/>
  <c r="Z14"/>
  <c r="Y14"/>
  <c r="Y304"/>
  <c r="Z304"/>
  <c r="Z200"/>
  <c r="Y200"/>
  <c r="Z196"/>
  <c r="Y196"/>
  <c r="Y27"/>
  <c r="Z27"/>
  <c r="Z41"/>
  <c r="Y41"/>
  <c r="Z125"/>
  <c r="Y125"/>
  <c r="Z117"/>
  <c r="Y117"/>
  <c r="Z9"/>
  <c r="Y9"/>
  <c r="Z245"/>
  <c r="Y245"/>
  <c r="Z90"/>
  <c r="Y90"/>
  <c r="Y136"/>
  <c r="Z136"/>
  <c r="Y285"/>
  <c r="Z285"/>
  <c r="Z317"/>
  <c r="Y317"/>
  <c r="Y141"/>
  <c r="Z141"/>
  <c r="Z253"/>
  <c r="Y253"/>
  <c r="Y209"/>
  <c r="Z209"/>
  <c r="Z45"/>
  <c r="Y45"/>
  <c r="Z266"/>
  <c r="Y266"/>
  <c r="Y11"/>
  <c r="Z11"/>
  <c r="Z298"/>
  <c r="Y298"/>
  <c r="Z32"/>
  <c r="Y32"/>
  <c r="Y148"/>
  <c r="Z148"/>
  <c r="Z259"/>
  <c r="Y259"/>
  <c r="Y156"/>
  <c r="Z156"/>
  <c r="Z36"/>
  <c r="Y36"/>
  <c r="Z172"/>
  <c r="Y172"/>
  <c r="Z86"/>
  <c r="Y86"/>
  <c r="Z133"/>
  <c r="Y133"/>
  <c r="Z76"/>
  <c r="Y76"/>
  <c r="Z191"/>
  <c r="Y191"/>
  <c r="Y79"/>
  <c r="Z79"/>
  <c r="Y95"/>
  <c r="Z95"/>
  <c r="Z310"/>
  <c r="Y310"/>
  <c r="Z187"/>
  <c r="Y187"/>
  <c r="Z30"/>
  <c r="Y30"/>
  <c r="P325" l="1"/>
  <c r="P358" s="1"/>
  <c r="P67"/>
  <c r="U326"/>
  <c r="U359" s="1"/>
  <c r="Q326"/>
  <c r="Q359" s="1"/>
  <c r="Q325"/>
  <c r="Q358" s="1"/>
  <c r="Z358"/>
  <c r="Y358"/>
  <c r="U325" l="1"/>
  <c r="U358" s="1"/>
  <c r="X67"/>
  <c r="Y67"/>
  <c r="Z67"/>
  <c r="W323" l="1"/>
  <c r="P323"/>
  <c r="W324" l="1"/>
  <c r="W357" s="1"/>
  <c r="U323" l="1"/>
  <c r="X323" s="1"/>
  <c r="Q357"/>
  <c r="Z323"/>
  <c r="Z324" s="1"/>
  <c r="U324" l="1"/>
  <c r="U357" s="1"/>
  <c r="Y323"/>
  <c r="Y324" s="1"/>
  <c r="X324" l="1"/>
  <c r="X357" s="1"/>
  <c r="X365" s="1"/>
</calcChain>
</file>

<file path=xl/sharedStrings.xml><?xml version="1.0" encoding="utf-8"?>
<sst xmlns="http://schemas.openxmlformats.org/spreadsheetml/2006/main" count="2008" uniqueCount="533">
  <si>
    <t>ИНН</t>
  </si>
  <si>
    <t>1 квартал</t>
  </si>
  <si>
    <t>2 квартал</t>
  </si>
  <si>
    <t>3 квартал</t>
  </si>
  <si>
    <t>4 квартал</t>
  </si>
  <si>
    <t>2901200792</t>
  </si>
  <si>
    <t>2909003034</t>
  </si>
  <si>
    <t>2923006012</t>
  </si>
  <si>
    <t>2923006245</t>
  </si>
  <si>
    <t>2909002320</t>
  </si>
  <si>
    <t>7802312751</t>
  </si>
  <si>
    <t>2906006277</t>
  </si>
  <si>
    <t>2909002440</t>
  </si>
  <si>
    <t>2918009770</t>
  </si>
  <si>
    <t>2921011754</t>
  </si>
  <si>
    <t>2924005075</t>
  </si>
  <si>
    <t>2924005220</t>
  </si>
  <si>
    <t>2920011448</t>
  </si>
  <si>
    <t>2923006541</t>
  </si>
  <si>
    <t>2902046374</t>
  </si>
  <si>
    <t>2912006155</t>
  </si>
  <si>
    <t>2925003747</t>
  </si>
  <si>
    <t>2911004356</t>
  </si>
  <si>
    <t>2911004405</t>
  </si>
  <si>
    <t>2911004420</t>
  </si>
  <si>
    <t>2911004363</t>
  </si>
  <si>
    <t>2911004349</t>
  </si>
  <si>
    <t>Пинежское МП ЖКХ</t>
  </si>
  <si>
    <t>2919000794</t>
  </si>
  <si>
    <t>2914003174</t>
  </si>
  <si>
    <t>2907010396</t>
  </si>
  <si>
    <t>Договор</t>
  </si>
  <si>
    <t>Наименование</t>
  </si>
  <si>
    <t>с. Ненокса</t>
  </si>
  <si>
    <t>МПЖРЭП Северодвинска</t>
  </si>
  <si>
    <t>дер. Скрипчинская и Семеновская 1-я</t>
  </si>
  <si>
    <t>пос. Сорово</t>
  </si>
  <si>
    <t>сельское поселение "Боброво-Лявленское" (дер. Кузьмино, Новинки, Черный Яр)</t>
  </si>
  <si>
    <t>поселок Вычегодский</t>
  </si>
  <si>
    <t>кроме поселка Вычегодский</t>
  </si>
  <si>
    <t>городское поселение "Приводинское" (пос. Приводино)</t>
  </si>
  <si>
    <t>городское поселение "Приводинское" (пос. Удимский)</t>
  </si>
  <si>
    <t>ООО "Березник"</t>
  </si>
  <si>
    <t>пос. Двинской</t>
  </si>
  <si>
    <t>теплоноситель</t>
  </si>
  <si>
    <t>с. Верхняя Тойма</t>
  </si>
  <si>
    <t>рабочий поселок Плесецк</t>
  </si>
  <si>
    <t xml:space="preserve"> - </t>
  </si>
  <si>
    <t/>
  </si>
  <si>
    <t>городской округ Арх.обл. "Северодвинск"</t>
  </si>
  <si>
    <t>СМУП "Белое озеро"</t>
  </si>
  <si>
    <t>8-Т</t>
  </si>
  <si>
    <t>27.01.2023</t>
  </si>
  <si>
    <t>сельское поселение "Междуреченское"</t>
  </si>
  <si>
    <t>Пинежский муниципальный район Арх.обл.</t>
  </si>
  <si>
    <t>сельские поселения "Сосновское", "Лавельское" и "Кушкопальское"</t>
  </si>
  <si>
    <t>сельское поселение "Карпогорское"</t>
  </si>
  <si>
    <t>18-Т</t>
  </si>
  <si>
    <t>02.02.2023</t>
  </si>
  <si>
    <t>ПАО "ТГК-2"</t>
  </si>
  <si>
    <t>Приморский муниципальный район Арх.обл.</t>
  </si>
  <si>
    <t>городской округ "Город Архангельск"</t>
  </si>
  <si>
    <t>7606053324</t>
  </si>
  <si>
    <t>82-Т</t>
  </si>
  <si>
    <t>15.02.2023</t>
  </si>
  <si>
    <t>сельское поселение "Сафроновское"</t>
  </si>
  <si>
    <t>Ленский муниципальный район Арх.обл.</t>
  </si>
  <si>
    <t>ПАО "Россети Северо-Запада"</t>
  </si>
  <si>
    <t>70-Т</t>
  </si>
  <si>
    <t>09.02.2023</t>
  </si>
  <si>
    <t>городское поселение "Няндомское"</t>
  </si>
  <si>
    <t>Няндомский муниципальный район Арх.обл.</t>
  </si>
  <si>
    <t>ООО "Энергия Севера"</t>
  </si>
  <si>
    <t>2918011948</t>
  </si>
  <si>
    <t>76-Т</t>
  </si>
  <si>
    <t>10.02.2023</t>
  </si>
  <si>
    <t>Холмогорский муниципальный район Арх.обл.</t>
  </si>
  <si>
    <t>ООО "Штиль"</t>
  </si>
  <si>
    <t>2923007217</t>
  </si>
  <si>
    <t>10-Т</t>
  </si>
  <si>
    <t>30.01.2023</t>
  </si>
  <si>
    <t>Холмогорский муниципальный округ Арх. обл.</t>
  </si>
  <si>
    <t>ООО "Холмогорское ТСП"</t>
  </si>
  <si>
    <t>20-Т</t>
  </si>
  <si>
    <t>сельское поселение "Усть-Пинежское"</t>
  </si>
  <si>
    <t>ООО "Фарватер"</t>
  </si>
  <si>
    <t>2901230116</t>
  </si>
  <si>
    <t>43-Т</t>
  </si>
  <si>
    <t>06.02.2023</t>
  </si>
  <si>
    <t>рабочий поселок Обозерский</t>
  </si>
  <si>
    <t>Плесецкий муниципальный округ Арх.обл.</t>
  </si>
  <si>
    <t>ООО "Уют-Энерго"</t>
  </si>
  <si>
    <t>2920016693</t>
  </si>
  <si>
    <t>54-Т</t>
  </si>
  <si>
    <t>07.02.2023</t>
  </si>
  <si>
    <t>от котельных по адресам: д. № 14 по ул. Школьная в пос. Самково, в д. № 6а по ул. Мира в с. Конево и по ул.   Восточная в с. Конево</t>
  </si>
  <si>
    <t>ООО "Уют-2"</t>
  </si>
  <si>
    <t>от котельной в д. № 73 Б по ул. Школьная в пос. Поча</t>
  </si>
  <si>
    <t>от котельных по адресам: д. № 1 по ул. Набережная в поселке Строитель, д.№ 16а по ул. Биржевая и в д. № 2 по пер. Рабочий в пос. Оксовский</t>
  </si>
  <si>
    <t>60-Т</t>
  </si>
  <si>
    <t>сельское поселение "Лисестровское"</t>
  </si>
  <si>
    <t>ООО "УК "Уютный город"</t>
  </si>
  <si>
    <t>рабочий поселок Североонежск</t>
  </si>
  <si>
    <t>Верхнетоемский муниципальный округ Арх.обл.</t>
  </si>
  <si>
    <t>от котельной в доме №67 «в» по ул. Комсомольская в пос. Рочегда</t>
  </si>
  <si>
    <t>Виноградовский муниципальный округ Арх.обл.</t>
  </si>
  <si>
    <t>рабочий поселок Плесецк, от котельной по ул. Садовая, д. 26А</t>
  </si>
  <si>
    <t>рабочий поселок Плесецк, от котельной по ул. Беданова, д. 5А</t>
  </si>
  <si>
    <t>дер. Кондратовская</t>
  </si>
  <si>
    <t>с. Вознесенское</t>
  </si>
  <si>
    <t>сельское поселение "Шеговарское" (от котельной в доме № 1 по ул. Садовая в пос. Красная Горка)</t>
  </si>
  <si>
    <t>Шенкурский муниципальный район Арх.обл.</t>
  </si>
  <si>
    <t>сельское поселение "Шеговарское" (от котельной в доме № 68а по ул. Центральная в с. Шеговары)</t>
  </si>
  <si>
    <t>сельское поселение "Никольское"</t>
  </si>
  <si>
    <t>Городское поселение "Шенкурское", от котельной по адресу г. Шенкурск, ул. Кудрявцева, д. 21 г</t>
  </si>
  <si>
    <t>гор. поселение "Шенкурское" и сельск. поселение "Федорогорское", за искл. котельных в доме № 21г по ул. Кудрявцева в г. Шенкурске и в доме № 18а по ул. Ленина в дер. Никифоровская</t>
  </si>
  <si>
    <t>57-Т</t>
  </si>
  <si>
    <t>сельское поселение "Ровдинское"</t>
  </si>
  <si>
    <t>ООО "УК "Весна"</t>
  </si>
  <si>
    <t>59-т</t>
  </si>
  <si>
    <t>сельское поселение "Холмогорское" (с. Холмогоры, ул. Октябрьская, д. 36 В)</t>
  </si>
  <si>
    <t>ООО "ТСП Холмогоры"</t>
  </si>
  <si>
    <t>2923007344</t>
  </si>
  <si>
    <t>45-Т</t>
  </si>
  <si>
    <t>сельское поселение "Черемушское" (пос. Черемушское, ул.Песчаная, 24-г)</t>
  </si>
  <si>
    <t>Котласский муниципальный район Арх.обл.</t>
  </si>
  <si>
    <t>ООО "Трест Сервис"</t>
  </si>
  <si>
    <t>сельское поселение "Черемушское" (пос. Черемушское, ул.Железнодорожная, 21/1 и дер. Борки, ул. Школьная, д 1А)</t>
  </si>
  <si>
    <t>2904022428</t>
  </si>
  <si>
    <t>63-Т</t>
  </si>
  <si>
    <t>08.02.2023</t>
  </si>
  <si>
    <t>городское поселение "Коношское"</t>
  </si>
  <si>
    <t>Коношский муниципальный район Арх.обл.</t>
  </si>
  <si>
    <t>ООО "Теплоэнерго"</t>
  </si>
  <si>
    <t>2912006620</t>
  </si>
  <si>
    <t>58-Т</t>
  </si>
  <si>
    <t>ООО "Теплохолдинг Коноша"</t>
  </si>
  <si>
    <t>2912007007</t>
  </si>
  <si>
    <t>40-Т</t>
  </si>
  <si>
    <t>сельское поселение "Киземское"</t>
  </si>
  <si>
    <t>Устьянский муниципальный район Арх.обл.</t>
  </si>
  <si>
    <t>ООО "ТеплоСнаб" (Устьянский район)</t>
  </si>
  <si>
    <t>2922008803</t>
  </si>
  <si>
    <t>36-Т</t>
  </si>
  <si>
    <t>сельское поселение "Боброво-Лявленское"</t>
  </si>
  <si>
    <t>ООО "Теплоснаб" (Приморский район)</t>
  </si>
  <si>
    <t>сельское поселение "Уемское"</t>
  </si>
  <si>
    <t>11-Т</t>
  </si>
  <si>
    <t>31.01.2023</t>
  </si>
  <si>
    <t>городское поселение "Кулойское"</t>
  </si>
  <si>
    <t>Вельский муниципальный район Арх.обл.</t>
  </si>
  <si>
    <t>ООО "Теплосервис"</t>
  </si>
  <si>
    <t>2907015570</t>
  </si>
  <si>
    <t>22-Т</t>
  </si>
  <si>
    <t>03.02.2023</t>
  </si>
  <si>
    <t>сельское поселение "Тегринское"</t>
  </si>
  <si>
    <t>ООО "Теплоресурс"</t>
  </si>
  <si>
    <t>сельское поселение "Судромское" (за искл. потреб. получ. тепл.энергию от котельной в пос. Иванское)</t>
  </si>
  <si>
    <t>сельское поселение "Солгинское"</t>
  </si>
  <si>
    <t>сельское поселение "Ракуло-Кокшеньгское"</t>
  </si>
  <si>
    <t>сельское поселение "Пуйское"</t>
  </si>
  <si>
    <t>сельское поселение "Попонаволоцкое"</t>
  </si>
  <si>
    <t>сельское поселение "Пакшеньгское"</t>
  </si>
  <si>
    <t>сельское поселение "Липовское"</t>
  </si>
  <si>
    <t>сельское поселение "Верхнешоношское"</t>
  </si>
  <si>
    <t>сельское поселение "Верхнеустькулойское"</t>
  </si>
  <si>
    <t>сельские поселения "Аргуновское" и "Благовещенское"</t>
  </si>
  <si>
    <t>сельское поселение "Шадреньгское"</t>
  </si>
  <si>
    <t>сельское поселение "Низовское"</t>
  </si>
  <si>
    <t>сельское поселение "Судромское" (получ. тепл.энергию от котельной в пос. Иванское)</t>
  </si>
  <si>
    <t>2907016373</t>
  </si>
  <si>
    <t>38-Т</t>
  </si>
  <si>
    <t>городское поселение Няндмское</t>
  </si>
  <si>
    <t>Няндомский муниципальный округ Арх.обл.</t>
  </si>
  <si>
    <t>ООО "Стройсервис"</t>
  </si>
  <si>
    <t>5-Т</t>
  </si>
  <si>
    <t>ООО "СРК"</t>
  </si>
  <si>
    <t>сельское поселение "Боброво-Лявленское" (дер. Бабанегово)</t>
  </si>
  <si>
    <t>сельское поселение "Лисестровское" (от котельных, расположенных по адресам пос. Ширшинский, д. 59 и дер. Исакогорка)</t>
  </si>
  <si>
    <t>сельское поселение "Заостровское"</t>
  </si>
  <si>
    <t>2901150333</t>
  </si>
  <si>
    <t>66-Т</t>
  </si>
  <si>
    <t>городское поселение "Онежское" (от котельной по пер. Цветочный в г. Онега, земельный участок № 5)</t>
  </si>
  <si>
    <t>Онежский муниципальный район Арх.обл.</t>
  </si>
  <si>
    <t>ООО "С-НЕРУД"</t>
  </si>
  <si>
    <t>городское поселение "Малошуйское" (от котельных в р.п. Малошуйка, ул. Привокзальная, д1 и ул. Мира, д.28)</t>
  </si>
  <si>
    <t>сельское поселение "Чекуевское"</t>
  </si>
  <si>
    <t>2906008443</t>
  </si>
  <si>
    <t>6-Т</t>
  </si>
  <si>
    <t>сельское поселение "Двинское"</t>
  </si>
  <si>
    <t>ООО "Северный Дом"</t>
  </si>
  <si>
    <t>2923007633</t>
  </si>
  <si>
    <t>81-Т</t>
  </si>
  <si>
    <t>сельское поселение "Луковецкое"</t>
  </si>
  <si>
    <t>ООО "Северная Энергетическая Компания"</t>
  </si>
  <si>
    <t>2901192407</t>
  </si>
  <si>
    <t>28-Т</t>
  </si>
  <si>
    <t>сельское поселение "Катунинское"</t>
  </si>
  <si>
    <t>ООО "Северная Энергетическая Компания - Беломорье"</t>
  </si>
  <si>
    <t>2923007418</t>
  </si>
  <si>
    <t>26-Т</t>
  </si>
  <si>
    <t>сельское поселение "Двинское" (пос. Двинской, ул. Лесная, д. 62)</t>
  </si>
  <si>
    <t>ООО "Северная Двина"</t>
  </si>
  <si>
    <t>2923006943</t>
  </si>
  <si>
    <t>33-Т</t>
  </si>
  <si>
    <t>сельское поселение "Ростовско-Минское"</t>
  </si>
  <si>
    <t>ООО "РЭП 1"</t>
  </si>
  <si>
    <t>2901265373</t>
  </si>
  <si>
    <t>24-Т</t>
  </si>
  <si>
    <t>д. Моржегоры, п. Хетово</t>
  </si>
  <si>
    <t>ООО "Ресурс-Сервис"</t>
  </si>
  <si>
    <t>п. Березник, п. Воронцы, п. Шидрово, д. Конецгорье, д. Пянда</t>
  </si>
  <si>
    <t>2910005276</t>
  </si>
  <si>
    <t>21-Т</t>
  </si>
  <si>
    <t>сельское поселение "Сийское"</t>
  </si>
  <si>
    <t>ООО "Регион-Энерго"</t>
  </si>
  <si>
    <t>2901250754</t>
  </si>
  <si>
    <t>31-Т</t>
  </si>
  <si>
    <t>сельское поселение "Островное" (д. Кяростров)</t>
  </si>
  <si>
    <t>ООО "Помор"</t>
  </si>
  <si>
    <t>сельское поселение "Островное" (с. Вознесенье и дер. Кяростров)</t>
  </si>
  <si>
    <t>сельское поселение "Островное" (дер. Пустошь)</t>
  </si>
  <si>
    <t>сельское поселение "Островное" (дер. Ластола)</t>
  </si>
  <si>
    <t>2921126730</t>
  </si>
  <si>
    <t>44-Т</t>
  </si>
  <si>
    <t>городское поселение "Онежское"</t>
  </si>
  <si>
    <t>ООО "ПКТС"</t>
  </si>
  <si>
    <t>городское поселение "Малошуйское"</t>
  </si>
  <si>
    <t>2906006238</t>
  </si>
  <si>
    <t>52-Т</t>
  </si>
  <si>
    <t>сельское поселение "Белогорское"</t>
  </si>
  <si>
    <t>ООО "Пинега"</t>
  </si>
  <si>
    <t>2923007104</t>
  </si>
  <si>
    <t>14-Т</t>
  </si>
  <si>
    <t>с. Павловск и дер. Быково</t>
  </si>
  <si>
    <t>Вилегодский муниципальный округ Арх.обл.</t>
  </si>
  <si>
    <t>ООО "Павловск ЖКХ"</t>
  </si>
  <si>
    <t>34-Т</t>
  </si>
  <si>
    <t>городской округ Арх.обл. "Котлас"</t>
  </si>
  <si>
    <t>ООО "ОК и ТС"</t>
  </si>
  <si>
    <t>2904030161</t>
  </si>
  <si>
    <t>49-Т</t>
  </si>
  <si>
    <t>сельское поселение "Ухтостровское"</t>
  </si>
  <si>
    <t>ООО "Нейтраль"</t>
  </si>
  <si>
    <t>2923007640</t>
  </si>
  <si>
    <t>46-Т</t>
  </si>
  <si>
    <t>сельское поселение "Пинежское" (от котельной п. Пинега, ул. Первомайская, д. 38 )</t>
  </si>
  <si>
    <t>ООО "МТК"</t>
  </si>
  <si>
    <t>сельское поселение "Пинежское" (за искл. котельной п. Пинега, ул. Первомайская, д. 38)</t>
  </si>
  <si>
    <t>гор. посел. "Мезенское", сельск. посел. "Каменское", "Койденское", "Дорогорское", "Совпольское", "Быченское", "Соянское", "Зареченское"</t>
  </si>
  <si>
    <t>Мезенский муниципальный район Арх.обл.</t>
  </si>
  <si>
    <t>2901294127</t>
  </si>
  <si>
    <t>2-Т</t>
  </si>
  <si>
    <t>26.01.2023</t>
  </si>
  <si>
    <t>сельское поселение "Мошинское" (от котельной в дер. Петариха, ул. Городская, 10А)</t>
  </si>
  <si>
    <t>ООО "Мошинские тепловые сети"</t>
  </si>
  <si>
    <t>2918012540</t>
  </si>
  <si>
    <t>16-т</t>
  </si>
  <si>
    <t>ООО "ЛТК"</t>
  </si>
  <si>
    <t>городское поселение "Приводинское" (д. Куимиха)</t>
  </si>
  <si>
    <t>городское поселение "Приводинское" (д. Курцево)</t>
  </si>
  <si>
    <t>городское поселение "Шипицынское"</t>
  </si>
  <si>
    <t>городское поселение "Сольвычегодское" (д. Григорово)</t>
  </si>
  <si>
    <t>городское поселение "Сольвычегодское" (кроме д. Григорово)</t>
  </si>
  <si>
    <t>городское поселение "Сольвычегодское" (пос. Харитоново)</t>
  </si>
  <si>
    <t>городское поселение "Сольвычегодское" ((Т) г. Сольвычегодск)</t>
  </si>
  <si>
    <t>сельские поселения "Вожгорское", "Олемское", "Юромское"</t>
  </si>
  <si>
    <t>Лешуконский муниципальный район Арх.обл.</t>
  </si>
  <si>
    <t>сельские поселения "Лешуконское" и "Ценогорское"</t>
  </si>
  <si>
    <t>2901294110</t>
  </si>
  <si>
    <t>23-Т</t>
  </si>
  <si>
    <t>сельское поселение "Алексеевское"</t>
  </si>
  <si>
    <t>Красноборский муниципальный район Арх.обл.</t>
  </si>
  <si>
    <t>ООО "КТС"(Красноборский район)</t>
  </si>
  <si>
    <t>2914003625</t>
  </si>
  <si>
    <t>15-Т</t>
  </si>
  <si>
    <t>г. Каргополь</t>
  </si>
  <si>
    <t>Каргопольский муниципальный округ Арх.обл.</t>
  </si>
  <si>
    <t>ООО "КТС"(Каргопольский район)</t>
  </si>
  <si>
    <t>2911005649</t>
  </si>
  <si>
    <t>69-Т</t>
  </si>
  <si>
    <t>ООО "Коношский хлебозавод"</t>
  </si>
  <si>
    <t>2912006268</t>
  </si>
  <si>
    <t>84-Т</t>
  </si>
  <si>
    <t>13.03.2023</t>
  </si>
  <si>
    <t>сельское поселение "Светлозерское"</t>
  </si>
  <si>
    <t>ООО "КМ ТЭР"</t>
  </si>
  <si>
    <t>2923007175</t>
  </si>
  <si>
    <t>39-Т</t>
  </si>
  <si>
    <t>д. №1 по ул. Советская в с. Ильинско-Подомское</t>
  </si>
  <si>
    <t>ООО "Ильинск ЖКХ"</t>
  </si>
  <si>
    <t>село Никольск</t>
  </si>
  <si>
    <t>дер. Кошкино</t>
  </si>
  <si>
    <t>35-Т</t>
  </si>
  <si>
    <t>сельское поселение "Малодорское"</t>
  </si>
  <si>
    <t>ООО "ЖКХ Малодоры"</t>
  </si>
  <si>
    <t>2922007704</t>
  </si>
  <si>
    <t>79-Т</t>
  </si>
  <si>
    <t>сельское поселение "Емецкое" (д. Погост, ул. Почтовая)</t>
  </si>
  <si>
    <t>ООО "ЕмецкСтройСервис"</t>
  </si>
  <si>
    <t>сельское поселение "Емецкое" (с. Емецк, ул. Жолобова)</t>
  </si>
  <si>
    <t>62-Т</t>
  </si>
  <si>
    <t>сельское поселение "Ракульское"</t>
  </si>
  <si>
    <t>ООО "Емецкое ТСП"</t>
  </si>
  <si>
    <t>сельское поселение "Емецкое"</t>
  </si>
  <si>
    <t>61-Т</t>
  </si>
  <si>
    <t>сельское поселение "Березницкое"</t>
  </si>
  <si>
    <t>ООО "ГК "УЛК"</t>
  </si>
  <si>
    <t>поселок Сельменьга</t>
  </si>
  <si>
    <t>городское поселение "Октябрьское"</t>
  </si>
  <si>
    <t>2922008546</t>
  </si>
  <si>
    <t>7-Т</t>
  </si>
  <si>
    <t>сельское поселение "Шангальское"</t>
  </si>
  <si>
    <t>ООО "Гефест"</t>
  </si>
  <si>
    <t>2907018878</t>
  </si>
  <si>
    <t>47-Т</t>
  </si>
  <si>
    <t>сельское поселение "Приморское"</t>
  </si>
  <si>
    <t>ООО "Газпром теплоэнерго Архангельск"</t>
  </si>
  <si>
    <t>2901252021</t>
  </si>
  <si>
    <t>73-Т</t>
  </si>
  <si>
    <t>с. Вилегодск</t>
  </si>
  <si>
    <t>ООО "Вилегодск ЖКХ"</t>
  </si>
  <si>
    <t>78-Т</t>
  </si>
  <si>
    <t>ООО "Вельская тепловая компания"</t>
  </si>
  <si>
    <t>2907018155</t>
  </si>
  <si>
    <t>1-Т</t>
  </si>
  <si>
    <t>19.01.2023</t>
  </si>
  <si>
    <t>сельское поселение "Шалакушское"</t>
  </si>
  <si>
    <t>ООО "Вектор"</t>
  </si>
  <si>
    <t>2918012331</t>
  </si>
  <si>
    <t>12-Т</t>
  </si>
  <si>
    <t>городское поселение "Вельское"</t>
  </si>
  <si>
    <t>ООО "ВГС"</t>
  </si>
  <si>
    <t>2907016905</t>
  </si>
  <si>
    <t>55-Т</t>
  </si>
  <si>
    <t>п. Березник (от котельных по ул. Дзержинского, д. № 13;  по ул. Хаджи-Мурата, д. № 20 А; по ул. Павлина Виноградова, д. № 119 б; по ул. Молодежная, д. №9, строение 6)</t>
  </si>
  <si>
    <t>ООО "Березниковское ТСП"</t>
  </si>
  <si>
    <t>2910004882</t>
  </si>
  <si>
    <t>67-Т</t>
  </si>
  <si>
    <t>сельское поселение "Синицкое"</t>
  </si>
  <si>
    <t>сельское поселение "Плосское"</t>
  </si>
  <si>
    <t>сельское поселение "Орловское"</t>
  </si>
  <si>
    <t>сельское поселение "Лихачёвское"</t>
  </si>
  <si>
    <t>сельское поселение "Илезское"</t>
  </si>
  <si>
    <t>сельское поселение "Дмитриевское"</t>
  </si>
  <si>
    <t>сельское поселение "Бестужевское"</t>
  </si>
  <si>
    <t>2922007775</t>
  </si>
  <si>
    <t>30-Т</t>
  </si>
  <si>
    <t>рабочий поселок Савинский (за искл. пос. Река Емца, ул. Набережная, д. 15)</t>
  </si>
  <si>
    <t>ООО "АТГК"</t>
  </si>
  <si>
    <t>рабочий поселок Савинский (пос. Река Емца, ул. Набережная, д. 15)</t>
  </si>
  <si>
    <t>2901307418</t>
  </si>
  <si>
    <t>64-Т</t>
  </si>
  <si>
    <t>сельские поселения "Приморское", "Заостровское", "Боброво-Лявленское"</t>
  </si>
  <si>
    <t>ООО "Архбиоэнерго"</t>
  </si>
  <si>
    <t>27-Т</t>
  </si>
  <si>
    <t>сельское поселение "Шилегское"</t>
  </si>
  <si>
    <t>ООО "АльянсТеплоЭнерго"</t>
  </si>
  <si>
    <t>2901249879</t>
  </si>
  <si>
    <t>17-Т</t>
  </si>
  <si>
    <t>дер. Мухонская и с. Ильинско-Подомское, за искл. ул. Кедрова , д. 21, фл. №1 и ул. Мелиоративная, д. 7, фл. №1 в с. Ильинско-Подомское</t>
  </si>
  <si>
    <t>ООО "АГТС"</t>
  </si>
  <si>
    <t xml:space="preserve">с. Ильинско-Подомское, ул. Мелиоративная д.7, фл. №1 </t>
  </si>
  <si>
    <t>с. Ильинско-Подомское, ул. Кедрова д.21, фл. №1</t>
  </si>
  <si>
    <t>сельское поселение "Козьминское"</t>
  </si>
  <si>
    <t>городское поселение "Урдомское"</t>
  </si>
  <si>
    <t>2901265172</t>
  </si>
  <si>
    <t>80-Т</t>
  </si>
  <si>
    <t>ОАО "РЖД" (Сольвычегодский участок)</t>
  </si>
  <si>
    <t>7708503727</t>
  </si>
  <si>
    <t>75-Т</t>
  </si>
  <si>
    <t>рабочий поселок Обозерский (от котельных по ул. Калинина, 19б и ул. Лесная, 34)</t>
  </si>
  <si>
    <t>ОАО "РЖД" (Исакогорский участок)</t>
  </si>
  <si>
    <t>городское поселение "Коношское" (рабочий поселок Коноша, от котельной по ул. Печорская, 9/1)</t>
  </si>
  <si>
    <t>65-Т</t>
  </si>
  <si>
    <t>дер. Усачевская и дер. Трофимовская</t>
  </si>
  <si>
    <t>МУП Каргопольского муниципального округа "Усачево"</t>
  </si>
  <si>
    <t>41-Т</t>
  </si>
  <si>
    <t>дер. Патровская и дер. Песок</t>
  </si>
  <si>
    <t>МУП Каргопольского муниципального округа "Тихманьга"</t>
  </si>
  <si>
    <t>48-Т</t>
  </si>
  <si>
    <t>от котельной в дер. Ватамановская</t>
  </si>
  <si>
    <t>МУП Каргопольского муниципального округа "Печниково"</t>
  </si>
  <si>
    <t>2911004331</t>
  </si>
  <si>
    <t>74-Т</t>
  </si>
  <si>
    <t>от котельных в деревне Ширяиха</t>
  </si>
  <si>
    <t>МУП Каргопольского муниципального округа "Ошевенское"</t>
  </si>
  <si>
    <t>9-Т</t>
  </si>
  <si>
    <t>МУП Каргопольского муниципального округа "Казаково"</t>
  </si>
  <si>
    <t>пос. Пригородный</t>
  </si>
  <si>
    <t>дер. Казаково</t>
  </si>
  <si>
    <t>13-Т</t>
  </si>
  <si>
    <t>от котельной в деревне Шелоховская</t>
  </si>
  <si>
    <t>МУП Каргопольского муниципального округа "Архангело"</t>
  </si>
  <si>
    <t>25-Т</t>
  </si>
  <si>
    <t>МУП "ШЛИТ"</t>
  </si>
  <si>
    <t>2918002171</t>
  </si>
  <si>
    <t>29-Т</t>
  </si>
  <si>
    <t>сельское поселение "Хозьминское"</t>
  </si>
  <si>
    <t>МУП "Хозьминское"</t>
  </si>
  <si>
    <t>19-Т</t>
  </si>
  <si>
    <t>сельское поселение "Волошское"</t>
  </si>
  <si>
    <t>МУП "ТеплоСервис"</t>
  </si>
  <si>
    <t>сельское поселение "Тавреньгское"</t>
  </si>
  <si>
    <t>сельские поселения "Подюжское", "Мирный"</t>
  </si>
  <si>
    <t>2912005994</t>
  </si>
  <si>
    <t>3-Т</t>
  </si>
  <si>
    <t>городской округ Арх.обл. "Город Коряжма"</t>
  </si>
  <si>
    <t>МУП "ПУ ЖКХ"</t>
  </si>
  <si>
    <t>2905001195</t>
  </si>
  <si>
    <t>50-Т</t>
  </si>
  <si>
    <t>МУП "Плесецк-Ресурс"</t>
  </si>
  <si>
    <t>от котельных в раб. пос. Плесецк по адресам: ул. Зеленая, ул. Октябрьская, д. 79, ул. Промкомбинат, д. 9,ул. Юбилейная, д. 59А</t>
  </si>
  <si>
    <t>от котельной по адресу Арх. обл., Плесецкий район, пос. Пукса, ул. Центральная, д. 39</t>
  </si>
  <si>
    <t>2920015308</t>
  </si>
  <si>
    <t>32-Т</t>
  </si>
  <si>
    <t>городской округ Арх.обл. "Мирный"</t>
  </si>
  <si>
    <t>МУП "ЖЭУ"</t>
  </si>
  <si>
    <t>37-Т</t>
  </si>
  <si>
    <t>сельское поселение "Ерцевское"</t>
  </si>
  <si>
    <t>МУП "Ерцевские теплосети"</t>
  </si>
  <si>
    <t>51-Т</t>
  </si>
  <si>
    <t>ул. Водогон</t>
  </si>
  <si>
    <t>2902009446</t>
  </si>
  <si>
    <t>42-Т</t>
  </si>
  <si>
    <t>сельское поселение "Телеговское"</t>
  </si>
  <si>
    <t>МП "Телеговское ЖКХ"</t>
  </si>
  <si>
    <t>56-Т</t>
  </si>
  <si>
    <t>ИП Попов Михаил Александрович</t>
  </si>
  <si>
    <t>290604109003</t>
  </si>
  <si>
    <t>83-Т</t>
  </si>
  <si>
    <t>03.03.2023</t>
  </si>
  <si>
    <t>пос.Березник (от котельной по ул.Романа Куликова, д.72а)</t>
  </si>
  <si>
    <t>ИП Денисов В.П.</t>
  </si>
  <si>
    <t>291000022979</t>
  </si>
  <si>
    <t>77-Т</t>
  </si>
  <si>
    <t>13.02.2023</t>
  </si>
  <si>
    <t>городской округ Арх.обл. "Город Новодвинск"</t>
  </si>
  <si>
    <t>АО "Сети"</t>
  </si>
  <si>
    <t>2903011092</t>
  </si>
  <si>
    <t>68-Т</t>
  </si>
  <si>
    <t>АО "Онега-Энергия"</t>
  </si>
  <si>
    <t>72-Т</t>
  </si>
  <si>
    <t>АО "ГТ Энерго"</t>
  </si>
  <si>
    <t>сельское поселение "Муравьевское"</t>
  </si>
  <si>
    <t>7703806647</t>
  </si>
  <si>
    <t>71-Т</t>
  </si>
  <si>
    <t>сельское поселение "Соловецкое"</t>
  </si>
  <si>
    <t>АО "АрхоблЭнерго"</t>
  </si>
  <si>
    <t>2901179251</t>
  </si>
  <si>
    <t>4-Т</t>
  </si>
  <si>
    <t>АО "2-ой Архангельский объединенный авиаотряд"</t>
  </si>
  <si>
    <t>2901125778</t>
  </si>
  <si>
    <t>53-Т</t>
  </si>
  <si>
    <t>план</t>
  </si>
  <si>
    <t>факт</t>
  </si>
  <si>
    <t>всего</t>
  </si>
  <si>
    <t>2 полугодие</t>
  </si>
  <si>
    <t>1 полугодие</t>
  </si>
  <si>
    <t>Потребность в средствах субсидии, рублей</t>
  </si>
  <si>
    <t>Объем ресурса
(тепловая энергия, Гкал; теплоноситель, м3)</t>
  </si>
  <si>
    <t>Наименование городского / сельского поселения (поселок, село, деревня)</t>
  </si>
  <si>
    <t>Наименование теплоснабжающей организации/
наименование муниципального района/
муниципального округа/
городского округа</t>
  </si>
  <si>
    <t>тепловая энергия на отопление</t>
  </si>
  <si>
    <t>тепловая энергия на подогрев</t>
  </si>
  <si>
    <t>Потребность в средствах областного бюджета
 всего в 2023 году
(за декабрь 2022
 - ноябрь 2023),
рублей</t>
  </si>
  <si>
    <t>факт 2 полугодие</t>
  </si>
  <si>
    <t>факт 9 месяцев</t>
  </si>
  <si>
    <t>Итого субсидии</t>
  </si>
  <si>
    <t>ООО "Газпром энерго"</t>
  </si>
  <si>
    <t>7736186950</t>
  </si>
  <si>
    <t>85-Т</t>
  </si>
  <si>
    <t>27.03.2023</t>
  </si>
  <si>
    <t>ООО "ФинансГрупп"</t>
  </si>
  <si>
    <t>3525369837</t>
  </si>
  <si>
    <t>22.02.2023</t>
  </si>
  <si>
    <t>2-Тг</t>
  </si>
  <si>
    <t>2914001089</t>
  </si>
  <si>
    <t>ГБУЗ АО "Санаторий имени М.Н. Фаворской"</t>
  </si>
  <si>
    <t>06.03.2023</t>
  </si>
  <si>
    <t>3-Тг</t>
  </si>
  <si>
    <t>2919003788</t>
  </si>
  <si>
    <t>МБОУ "'Кеврольская ОШ №18 им. М.Ф.Теплова"</t>
  </si>
  <si>
    <t>1-Тг</t>
  </si>
  <si>
    <t>7729314745</t>
  </si>
  <si>
    <t>ФГБУ "ЦЖКУ" Минобороны России</t>
  </si>
  <si>
    <t>сельское поселение "Кеврольское"</t>
  </si>
  <si>
    <t>в/г 49/68, 42/51 и 49/20</t>
  </si>
  <si>
    <t>военный городок №15</t>
  </si>
  <si>
    <t>городской округ Арх.обл. "Новая Земля"</t>
  </si>
  <si>
    <t>в/г 6/3 и 23/74</t>
  </si>
  <si>
    <t>в/г 24/6</t>
  </si>
  <si>
    <t>городское поселение "Коношское" (котельная № 1010423 в/г № 1(17))</t>
  </si>
  <si>
    <t>городское поселение "Мезенское" (в/г 49 котельная № 7)</t>
  </si>
  <si>
    <t>сельское поселение "Черемушское" (в/г № 9)</t>
  </si>
  <si>
    <t>сельское поселение "Боброво-Лявленское" (в/г № 8)</t>
  </si>
  <si>
    <t>сельское поселение "Талажское" (в/г 65)</t>
  </si>
  <si>
    <t>в/г 8/53</t>
  </si>
  <si>
    <t>сельское поселение "Черемушское" (в/г 9 поселок Савватия)</t>
  </si>
  <si>
    <t>Военный городок №24 пос. Ненокса</t>
  </si>
  <si>
    <t>кроме военного городка №4</t>
  </si>
  <si>
    <t>Итого гранты</t>
  </si>
  <si>
    <t>ВСЕГО</t>
  </si>
  <si>
    <t>декабрь 2022</t>
  </si>
  <si>
    <t>от котельной с. Холмогоры, ул. Племзаводская, д.18</t>
  </si>
  <si>
    <t>от котельной в д. Анашкино</t>
  </si>
  <si>
    <t>от котельной в д. Красное Село, д. 40Б</t>
  </si>
  <si>
    <t>от котельной в д. Заполье, д. 4А</t>
  </si>
  <si>
    <t>от котельной в д. Данилово</t>
  </si>
  <si>
    <t>Холмогорский муниципальный округ Арх.обл.</t>
  </si>
  <si>
    <t xml:space="preserve">от котельной в с. Холмогоры, ул. Шубина, д. 20А </t>
  </si>
  <si>
    <t>от котельных по адресам: д. № 1 по ул. Набережная в поселке Строитель, д.№ 16а по ул. Биржевая и в д. № 2 по пер. Рабочий в пос. Оксовский (новый тариф с 29.03.2023)</t>
  </si>
  <si>
    <t>от котельной в д. № 73 Б по ул. Школьная в пос. Поча (новый тариф с 29.03.2023)</t>
  </si>
  <si>
    <t>от котельных по адресам: д. № 14 по ул. Школьная в пос. Самково, в д. № 6а по ул. Мира в с. Конево и по ул.   Восточная в с. Конево (новый тариф с 29.03.2023)</t>
  </si>
  <si>
    <t>Устьянский муниципальный округ Арх.обл.</t>
  </si>
  <si>
    <t>от котельной в дер. Юрятинская, зд. №8г, пос. Советский, с. Шангалы</t>
  </si>
  <si>
    <t>без дог.</t>
  </si>
  <si>
    <t>МБОУ "Сурская СШ № 2"</t>
  </si>
  <si>
    <t>сельское поселение "Сурскоее"</t>
  </si>
  <si>
    <t>Лимит на 2023 год, 
рублей</t>
  </si>
  <si>
    <t>Снято по постановлению Правительства АО от 19.04.2023 № 357-пп на «Резервный фонд Правительства Архангельской области»</t>
  </si>
  <si>
    <t>Министр ТЭК и ЖКХ АО</t>
  </si>
  <si>
    <t>Д.Н. Поташев</t>
  </si>
  <si>
    <t>Декабрь
2022 года,
рублей</t>
  </si>
  <si>
    <t>Декабрь
 2023 года,
рублей</t>
  </si>
  <si>
    <t>Экономически обоснованный тариф, рублей/Гкал</t>
  </si>
  <si>
    <t>Льготный тариф,
рублей/Гкал</t>
  </si>
  <si>
    <t>итого гранты, в том числе:</t>
  </si>
  <si>
    <t>ВСЕГО, в том числе:</t>
  </si>
  <si>
    <t>Итого субсидии, в том числе:</t>
  </si>
  <si>
    <t>Ресурс
(тепловая энергия на отопление, Гкал;
тепловая энергия на подогрев, Гкал;
теплоноситель, м3)</t>
  </si>
  <si>
    <t>Недостаток средств областного бюджета, рублей</t>
  </si>
  <si>
    <t>Расчет плановой потребности в средствах областного бюджета для предоставления  субсидий и грантов в форме субсидий  на возмещение недополученных доходов, возникающих в результате государственного регулирования тарифов на тепловую энергию, горячую воду в открытой системе, поставляемые населению и потребителям, приравненным к населению, на 2023 год</t>
  </si>
</sst>
</file>

<file path=xl/styles.xml><?xml version="1.0" encoding="utf-8"?>
<styleSheet xmlns="http://schemas.openxmlformats.org/spreadsheetml/2006/main">
  <numFmts count="57">
    <numFmt numFmtId="43" formatCode="_-* #,##0.00\ _₽_-;\-* #,##0.00\ _₽_-;_-* &quot;-&quot;??\ _₽_-;_-@_-"/>
    <numFmt numFmtId="164" formatCode="#,##0.00&quot;р.&quot;;\-#,##0.00&quot;р.&quot;"/>
    <numFmt numFmtId="165" formatCode="_-* #,##0_р_._-;\-* #,##0_р_._-;_-* &quot;-&quot;_р_._-;_-@_-"/>
    <numFmt numFmtId="166" formatCode="_-* #,##0.00&quot;р.&quot;_-;\-* #,##0.00&quot;р.&quot;_-;_-* &quot;-&quot;??&quot;р.&quot;_-;_-@_-"/>
    <numFmt numFmtId="167" formatCode="_-* #,##0.00_р_._-;\-* #,##0.00_р_._-;_-* &quot;-&quot;??_р_._-;_-@_-"/>
    <numFmt numFmtId="168" formatCode="_-* #,##0_-;\-* #,##0_-;_-* &quot;-&quot;_-;_-@_-"/>
    <numFmt numFmtId="169" formatCode="_-* #,##0.00_-;\-* #,##0.00_-;_-* &quot;-&quot;??_-;_-@_-"/>
    <numFmt numFmtId="170" formatCode="#,##0.000"/>
    <numFmt numFmtId="171" formatCode="#,##0.00_ ;\-#,##0.00\ "/>
    <numFmt numFmtId="172" formatCode="0.0"/>
    <numFmt numFmtId="173" formatCode="_(* #,##0.00_);_(* \(\ #,##0.00\ \);_(* &quot;-&quot;??_);_(\ @_ \)"/>
    <numFmt numFmtId="174" formatCode="_-* #,##0.00[$€-1]_-;\-* #,##0.00[$€-1]_-;_-* &quot;-&quot;??[$€-1]_-"/>
    <numFmt numFmtId="175" formatCode="0.0%"/>
    <numFmt numFmtId="176" formatCode="0.0%_);\(0.0%\)"/>
    <numFmt numFmtId="177" formatCode="#,##0_);[Red]\(#,##0\)"/>
    <numFmt numFmtId="178" formatCode="#,##0;\(#,##0\)"/>
    <numFmt numFmtId="179" formatCode="_-* #,##0.00\ _$_-;\-* #,##0.00\ _$_-;_-* &quot;-&quot;??\ _$_-;_-@_-"/>
    <numFmt numFmtId="180" formatCode="#.##0\.00"/>
    <numFmt numFmtId="181" formatCode="#\.00"/>
    <numFmt numFmtId="182" formatCode="#\."/>
    <numFmt numFmtId="183" formatCode="_-* #,##0\ &quot;руб&quot;_-;\-* #,##0\ &quot;руб&quot;_-;_-* &quot;-&quot;\ &quot;руб&quot;_-;_-@_-"/>
    <numFmt numFmtId="184" formatCode="General_)"/>
    <numFmt numFmtId="185" formatCode="_-* #,##0&quot;đ.&quot;_-;\-* #,##0&quot;đ.&quot;_-;_-* &quot;-&quot;&quot;đ.&quot;_-;_-@_-"/>
    <numFmt numFmtId="186" formatCode="_-* #,##0.00&quot;đ.&quot;_-;\-* #,##0.00&quot;đ.&quot;_-;_-* &quot;-&quot;??&quot;đ.&quot;_-;_-@_-"/>
    <numFmt numFmtId="187" formatCode="&quot;$&quot;#,##0_);[Red]\(&quot;$&quot;#,##0\)"/>
    <numFmt numFmtId="188" formatCode="\$#,##0\ ;\(\$#,##0\)"/>
    <numFmt numFmtId="189" formatCode="#,##0.0"/>
    <numFmt numFmtId="190" formatCode="#,##0.0000"/>
    <numFmt numFmtId="191" formatCode="#,##0.000[$р.-419];\-#,##0.000[$р.-419]"/>
    <numFmt numFmtId="192" formatCode="_-* #,##0.0\ _$_-;\-* #,##0.0\ _$_-;_-* &quot;-&quot;??\ _$_-;_-@_-"/>
    <numFmt numFmtId="193" formatCode="#,##0.0_);\(#,##0.0\)"/>
    <numFmt numFmtId="194" formatCode="#,##0_ ;[Red]\-#,##0\ "/>
    <numFmt numFmtId="195" formatCode="#,##0_);[Blue]\(#,##0\)"/>
    <numFmt numFmtId="196" formatCode="_ * #,##0_ ;_ * \-#,##0_ ;_ * &quot;-&quot;_ ;_ @_ "/>
    <numFmt numFmtId="197" formatCode="_ * #,##0.00_ ;_ * \-#,##0.00_ ;_ * &quot;-&quot;??_ ;_ @_ "/>
    <numFmt numFmtId="198" formatCode="#,##0__\ \ \ \ "/>
    <numFmt numFmtId="199" formatCode="_-&quot;£&quot;* #,##0_-;\-&quot;£&quot;* #,##0_-;_-&quot;£&quot;* &quot;-&quot;_-;_-@_-"/>
    <numFmt numFmtId="200" formatCode="_-&quot;£&quot;* #,##0.00_-;\-&quot;£&quot;* #,##0.00_-;_-&quot;£&quot;* &quot;-&quot;??_-;_-@_-"/>
    <numFmt numFmtId="201" formatCode="#,##0.00&quot;т.р.&quot;;\-#,##0.00&quot;т.р.&quot;"/>
    <numFmt numFmtId="202" formatCode="#,##0.0;[Red]#,##0.0"/>
    <numFmt numFmtId="203" formatCode="_-* #,##0_đ_._-;\-* #,##0_đ_._-;_-* &quot;-&quot;_đ_._-;_-@_-"/>
    <numFmt numFmtId="204" formatCode="_-* #,##0.00_đ_._-;\-* #,##0.00_đ_._-;_-* &quot;-&quot;??_đ_._-;_-@_-"/>
    <numFmt numFmtId="205" formatCode="\(#,##0.0\)"/>
    <numFmt numFmtId="206" formatCode="#,##0\ &quot;?.&quot;;\-#,##0\ &quot;?.&quot;"/>
    <numFmt numFmtId="207" formatCode="#,##0______;;&quot;------------      &quot;"/>
    <numFmt numFmtId="208" formatCode="&quot;$&quot;#,##0"/>
    <numFmt numFmtId="209" formatCode="#,##0.000_ ;\-#,##0.000\ "/>
    <numFmt numFmtId="210" formatCode="#,##0.00_ ;[Red]\-#,##0.00\ "/>
    <numFmt numFmtId="211" formatCode="_(&quot;$&quot;* #,##0.00_);_(&quot;$&quot;* \(#,##0.00\);_(&quot;$&quot;* &quot;-&quot;??_);_(@_)"/>
    <numFmt numFmtId="212" formatCode="0_)"/>
    <numFmt numFmtId="213" formatCode="0.000"/>
    <numFmt numFmtId="214" formatCode="_(* #,##0_);_(* \(#,##0\);_(* &quot;-&quot;_);_(@_)"/>
    <numFmt numFmtId="215" formatCode="_(* #,##0.00_);_(* \(#,##0.00\);_(* &quot;-&quot;??_);_(@_)"/>
    <numFmt numFmtId="216" formatCode="_-* #,##0.00\ _р_._-;\-* #,##0.00\ _р_._-;_-* &quot;-&quot;??\ _р_._-;_-@_-"/>
    <numFmt numFmtId="217" formatCode="_-* #,##0\ _$_-;\-* #,##0\ _$_-;_-* &quot;-&quot;\ _$_-;_-@_-"/>
    <numFmt numFmtId="218" formatCode="_-* #,##0.000\ _₽_-;\-* #,##0.000\ _₽_-;_-* &quot;-&quot;???\ _₽_-;_-@_-"/>
    <numFmt numFmtId="219" formatCode="&quot; &quot;#,##0.00&quot;    &quot;;&quot;-&quot;#,##0.00&quot;    &quot;;&quot; -&quot;#&quot;    &quot;;&quot; &quot;@&quot; &quot;"/>
  </numFmts>
  <fonts count="22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Arial"/>
      <family val="2"/>
      <charset val="204"/>
    </font>
    <font>
      <sz val="10"/>
      <name val="Tahoma"/>
      <family val="2"/>
      <charset val="204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0"/>
      <name val="Tahoma"/>
      <family val="2"/>
      <charset val="204"/>
    </font>
    <font>
      <sz val="14"/>
      <name val="Times New Roman"/>
      <family val="1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sz val="10"/>
      <name val="Helv"/>
    </font>
    <font>
      <sz val="10"/>
      <name val="Helv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8"/>
      <color indexed="12"/>
      <name val="Arial"/>
      <family val="2"/>
      <charset val="204"/>
    </font>
    <font>
      <sz val="11"/>
      <name val="?l?r ?o?S?V?b?N"/>
      <family val="3"/>
    </font>
    <font>
      <sz val="10"/>
      <name val="’†?S?V?b?N‘М"/>
      <family val="3"/>
      <charset val="128"/>
    </font>
    <font>
      <sz val="10"/>
      <color indexed="8"/>
      <name val="Verdana"/>
      <family val="2"/>
      <charset val="204"/>
    </font>
    <font>
      <sz val="10"/>
      <name val="Arial Cyr"/>
      <family val="2"/>
      <charset val="204"/>
    </font>
    <font>
      <sz val="10"/>
      <name val="Arial Cyr"/>
    </font>
    <font>
      <sz val="10"/>
      <name val="Arial Cyr"/>
      <charset val="204"/>
    </font>
    <font>
      <sz val="1"/>
      <color indexed="8"/>
      <name val="Courier"/>
      <family val="3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3"/>
    </font>
    <font>
      <sz val="10"/>
      <name val="MS Sans Serif"/>
      <family val="2"/>
      <charset val="204"/>
    </font>
    <font>
      <sz val="11"/>
      <color indexed="8"/>
      <name val="Calibri"/>
      <family val="2"/>
      <charset val="204"/>
    </font>
    <font>
      <sz val="13"/>
      <color indexed="8"/>
      <name val="Times New Roman"/>
      <family val="2"/>
      <charset val="204"/>
    </font>
    <font>
      <sz val="11"/>
      <color indexed="9"/>
      <name val="Calibri"/>
      <family val="2"/>
      <charset val="204"/>
    </font>
    <font>
      <sz val="13"/>
      <color indexed="9"/>
      <name val="Times New Roman"/>
      <family val="2"/>
      <charset val="204"/>
    </font>
    <font>
      <u/>
      <sz val="10"/>
      <color indexed="12"/>
      <name val="Courier"/>
      <family val="3"/>
    </font>
    <font>
      <b/>
      <sz val="10"/>
      <color indexed="62"/>
      <name val="Tahoma"/>
      <family val="2"/>
      <charset val="204"/>
    </font>
    <font>
      <sz val="11"/>
      <color indexed="20"/>
      <name val="Calibri"/>
      <family val="2"/>
      <charset val="204"/>
    </font>
    <font>
      <sz val="9"/>
      <color indexed="56"/>
      <name val="Frutiger 45 Light"/>
      <family val="2"/>
    </font>
    <font>
      <sz val="10"/>
      <name val="Times New Roman"/>
      <family val="1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color indexed="57"/>
      <name val="Wingdings"/>
      <charset val="2"/>
    </font>
    <font>
      <sz val="8"/>
      <name val="Palatino"/>
      <family val="1"/>
    </font>
    <font>
      <sz val="10"/>
      <color indexed="24"/>
      <name val="Arial"/>
      <family val="2"/>
      <charset val="204"/>
    </font>
    <font>
      <b/>
      <sz val="10"/>
      <color indexed="12"/>
      <name val="Arial Cyr"/>
      <family val="2"/>
      <charset val="204"/>
    </font>
    <font>
      <sz val="8"/>
      <name val="Arial Cyr"/>
      <charset val="204"/>
    </font>
    <font>
      <sz val="12"/>
      <name val="Tms Rmn"/>
      <charset val="204"/>
    </font>
    <font>
      <u/>
      <sz val="8"/>
      <color indexed="12"/>
      <name val="Arial Cyr"/>
      <charset val="204"/>
    </font>
    <font>
      <sz val="10"/>
      <name val="SimSun"/>
      <family val="2"/>
      <charset val="204"/>
    </font>
    <font>
      <sz val="11"/>
      <color rgb="FF00000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0"/>
      <name val="Courier"/>
      <family val="1"/>
      <charset val="204"/>
    </font>
    <font>
      <u/>
      <sz val="10"/>
      <color indexed="36"/>
      <name val="Arial Cyr"/>
      <charset val="204"/>
    </font>
    <font>
      <sz val="7"/>
      <name val="Palatino"/>
      <family val="1"/>
    </font>
    <font>
      <sz val="11"/>
      <color indexed="17"/>
      <name val="Calibri"/>
      <family val="2"/>
      <charset val="204"/>
    </font>
    <font>
      <sz val="10"/>
      <name val="Arial"/>
      <family val="2"/>
    </font>
    <font>
      <sz val="9"/>
      <name val="Futura UBS Bk"/>
      <family val="2"/>
    </font>
    <font>
      <b/>
      <sz val="10"/>
      <name val="SvobodaFWF"/>
    </font>
    <font>
      <sz val="6"/>
      <color indexed="16"/>
      <name val="Palatino"/>
      <family val="1"/>
    </font>
    <font>
      <b/>
      <sz val="12"/>
      <name val="NTHelvetica/Cyrillic"/>
    </font>
    <font>
      <b/>
      <sz val="10"/>
      <color indexed="18"/>
      <name val="Arial Cyr"/>
      <charset val="204"/>
    </font>
    <font>
      <b/>
      <sz val="18"/>
      <color indexed="24"/>
      <name val="Arial"/>
      <family val="2"/>
      <charset val="204"/>
    </font>
    <font>
      <b/>
      <sz val="12"/>
      <color indexed="24"/>
      <name val="Arial"/>
      <family val="2"/>
      <charset val="204"/>
    </font>
    <font>
      <b/>
      <sz val="11"/>
      <color indexed="56"/>
      <name val="Calibri"/>
      <family val="2"/>
      <charset val="204"/>
    </font>
    <font>
      <sz val="8"/>
      <color indexed="13"/>
      <name val="Arial"/>
      <family val="2"/>
    </font>
    <font>
      <b/>
      <sz val="8"/>
      <name val="Arial Cyr"/>
      <charset val="204"/>
    </font>
    <font>
      <b/>
      <sz val="18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10"/>
      <color indexed="12"/>
      <name val="Arial Cyr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b/>
      <i/>
      <sz val="11"/>
      <color indexed="12"/>
      <name val="Arial Cyr"/>
      <family val="2"/>
      <charset val="204"/>
    </font>
    <font>
      <sz val="11"/>
      <color indexed="62"/>
      <name val="Calibri"/>
      <family val="2"/>
      <charset val="204"/>
    </font>
    <font>
      <sz val="8"/>
      <color indexed="12"/>
      <name val="Palatino"/>
      <family val="1"/>
    </font>
    <font>
      <sz val="11"/>
      <color indexed="52"/>
      <name val="Calibri"/>
      <family val="2"/>
      <charset val="204"/>
    </font>
    <font>
      <sz val="12"/>
      <name val="Gill Sans"/>
    </font>
    <font>
      <i/>
      <sz val="10"/>
      <name val="PragmaticaC"/>
      <charset val="204"/>
    </font>
    <font>
      <sz val="11"/>
      <color indexed="60"/>
      <name val="Calibri"/>
      <family val="2"/>
      <charset val="204"/>
    </font>
    <font>
      <sz val="12"/>
      <name val="Arial"/>
      <family val="2"/>
      <charset val="204"/>
    </font>
    <font>
      <sz val="14"/>
      <name val="NewtonC"/>
      <charset val="204"/>
    </font>
    <font>
      <sz val="8"/>
      <name val="Helv"/>
      <charset val="204"/>
    </font>
    <font>
      <sz val="10"/>
      <name val="Palatino"/>
      <family val="1"/>
    </font>
    <font>
      <b/>
      <sz val="11"/>
      <color indexed="63"/>
      <name val="Calibri"/>
      <family val="2"/>
      <charset val="204"/>
    </font>
    <font>
      <sz val="10"/>
      <color indexed="16"/>
      <name val="Helvetica-Black"/>
    </font>
    <font>
      <sz val="22"/>
      <name val="UBSHeadline"/>
      <family val="1"/>
    </font>
    <font>
      <u/>
      <sz val="10"/>
      <name val="Arial"/>
      <family val="2"/>
      <charset val="204"/>
    </font>
    <font>
      <sz val="8"/>
      <name val="Helv"/>
    </font>
    <font>
      <i/>
      <sz val="12"/>
      <name val="Tms Rmn"/>
      <charset val="204"/>
    </font>
    <font>
      <b/>
      <sz val="10"/>
      <color indexed="10"/>
      <name val="Arial Cyr"/>
      <family val="2"/>
      <charset val="204"/>
    </font>
    <font>
      <sz val="9.5"/>
      <color indexed="23"/>
      <name val="Helvetica-Black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sz val="8"/>
      <name val="Arial Cyr"/>
      <family val="2"/>
      <charset val="204"/>
    </font>
    <font>
      <sz val="10"/>
      <name val="NTHelvetica/Cyrillic"/>
      <charset val="204"/>
    </font>
    <font>
      <b/>
      <sz val="10"/>
      <color indexed="9"/>
      <name val="Verdana"/>
      <family val="2"/>
      <charset val="204"/>
    </font>
    <font>
      <sz val="10"/>
      <color indexed="9"/>
      <name val="Arial"/>
      <family val="2"/>
      <charset val="204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b/>
      <sz val="8"/>
      <color indexed="9"/>
      <name val="Arial Cyr"/>
      <charset val="204"/>
    </font>
    <font>
      <sz val="9"/>
      <name val="Helvetica-Black"/>
    </font>
    <font>
      <b/>
      <sz val="10"/>
      <name val="Times New Roman"/>
      <family val="1"/>
    </font>
    <font>
      <sz val="12"/>
      <color indexed="8"/>
      <name val="Palatino"/>
      <family val="1"/>
    </font>
    <font>
      <sz val="11"/>
      <name val="Helvetica-Black"/>
    </font>
    <font>
      <sz val="11"/>
      <color indexed="8"/>
      <name val="Helvetica-Black"/>
    </font>
    <font>
      <b/>
      <sz val="18"/>
      <color indexed="56"/>
      <name val="Cambria"/>
      <family val="2"/>
      <charset val="204"/>
    </font>
    <font>
      <sz val="13"/>
      <name val="Tahoma"/>
      <family val="2"/>
      <charset val="204"/>
    </font>
    <font>
      <sz val="11"/>
      <name val="Tahoma"/>
      <family val="2"/>
      <charset val="204"/>
    </font>
    <font>
      <b/>
      <sz val="8"/>
      <name val="Palatino"/>
      <family val="1"/>
    </font>
    <font>
      <u/>
      <sz val="8"/>
      <color indexed="8"/>
      <name val="Arial"/>
      <family val="2"/>
    </font>
    <font>
      <sz val="11"/>
      <color indexed="10"/>
      <name val="Calibri"/>
      <family val="2"/>
      <charset val="204"/>
    </font>
    <font>
      <b/>
      <i/>
      <sz val="8"/>
      <name val="Helv"/>
    </font>
    <font>
      <sz val="13"/>
      <color indexed="62"/>
      <name val="Times New Roman"/>
      <family val="2"/>
      <charset val="204"/>
    </font>
    <font>
      <b/>
      <sz val="8"/>
      <name val="Arial CYR"/>
      <family val="2"/>
      <charset val="204"/>
    </font>
    <font>
      <b/>
      <sz val="13"/>
      <color indexed="63"/>
      <name val="Times New Roman"/>
      <family val="2"/>
      <charset val="204"/>
    </font>
    <font>
      <b/>
      <sz val="13"/>
      <color indexed="52"/>
      <name val="Times New Roman"/>
      <family val="2"/>
      <charset val="204"/>
    </font>
    <font>
      <b/>
      <u/>
      <sz val="11"/>
      <color indexed="12"/>
      <name val="Arial"/>
      <family val="2"/>
      <charset val="204"/>
    </font>
    <font>
      <u/>
      <sz val="9"/>
      <color indexed="18"/>
      <name val="Tahoma"/>
      <family val="2"/>
      <charset val="204"/>
    </font>
    <font>
      <u/>
      <sz val="9"/>
      <color indexed="12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b/>
      <sz val="12"/>
      <color indexed="12"/>
      <name val="Arial Cyr"/>
      <family val="2"/>
      <charset val="204"/>
    </font>
    <font>
      <b/>
      <sz val="12"/>
      <name val="Arial Cyr"/>
      <family val="2"/>
      <charset val="204"/>
    </font>
    <font>
      <b/>
      <sz val="10"/>
      <name val="Arial Cyr"/>
      <family val="2"/>
      <charset val="204"/>
    </font>
    <font>
      <b/>
      <sz val="18"/>
      <color indexed="62"/>
      <name val="Arial Cyr"/>
      <family val="2"/>
      <charset val="204"/>
    </font>
    <font>
      <b/>
      <i/>
      <sz val="18"/>
      <color indexed="62"/>
      <name val="Arial Cyr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5"/>
      <color indexed="56"/>
      <name val="Times New Roman"/>
      <family val="2"/>
      <charset val="204"/>
    </font>
    <font>
      <b/>
      <sz val="13"/>
      <color indexed="56"/>
      <name val="Calibri"/>
      <family val="2"/>
      <charset val="204"/>
    </font>
    <font>
      <b/>
      <sz val="13"/>
      <color indexed="56"/>
      <name val="Times New Roman"/>
      <family val="2"/>
      <charset val="204"/>
    </font>
    <font>
      <b/>
      <sz val="11"/>
      <color indexed="56"/>
      <name val="Times New Roman"/>
      <family val="2"/>
      <charset val="204"/>
    </font>
    <font>
      <b/>
      <sz val="11"/>
      <name val="Arial Cyr"/>
      <family val="2"/>
      <charset val="204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14"/>
      <name val="Arial Cyr"/>
      <family val="2"/>
      <charset val="204"/>
    </font>
    <font>
      <b/>
      <sz val="11"/>
      <color indexed="8"/>
      <name val="Calibri"/>
      <family val="2"/>
      <charset val="204"/>
    </font>
    <font>
      <b/>
      <sz val="13"/>
      <color indexed="8"/>
      <name val="Times New Roman"/>
      <family val="2"/>
      <charset val="204"/>
    </font>
    <font>
      <b/>
      <sz val="13"/>
      <color indexed="9"/>
      <name val="Times New Roman"/>
      <family val="2"/>
      <charset val="204"/>
    </font>
    <font>
      <b/>
      <sz val="14"/>
      <name val="Arial"/>
      <family val="2"/>
      <charset val="204"/>
    </font>
    <font>
      <b/>
      <sz val="10"/>
      <name val="Arial Cyr"/>
      <charset val="204"/>
    </font>
    <font>
      <sz val="10"/>
      <color indexed="9"/>
      <name val="Arial Cyr"/>
      <family val="2"/>
      <charset val="204"/>
    </font>
    <font>
      <sz val="13"/>
      <color indexed="60"/>
      <name val="Times New Roman"/>
      <family val="2"/>
      <charset val="204"/>
    </font>
    <font>
      <sz val="12"/>
      <name val="Arial Cyr"/>
      <family val="2"/>
      <charset val="204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0"/>
      <color indexed="64"/>
      <name val="Arial"/>
      <family val="2"/>
      <charset val="204"/>
    </font>
    <font>
      <sz val="9"/>
      <color indexed="11"/>
      <name val="Tahoma"/>
      <family val="2"/>
      <charset val="204"/>
    </font>
    <font>
      <sz val="10"/>
      <name val="Times New Roman CYR"/>
      <charset val="204"/>
    </font>
    <font>
      <sz val="10"/>
      <color theme="1"/>
      <name val="Times New Roman"/>
      <family val="2"/>
      <charset val="204"/>
    </font>
    <font>
      <sz val="11"/>
      <color indexed="8"/>
      <name val="Calibri"/>
      <family val="2"/>
    </font>
    <font>
      <b/>
      <i/>
      <sz val="10"/>
      <color indexed="10"/>
      <name val="Arial Cyr"/>
      <family val="2"/>
      <charset val="204"/>
    </font>
    <font>
      <sz val="13"/>
      <color indexed="20"/>
      <name val="Times New Roman"/>
      <family val="2"/>
      <charset val="204"/>
    </font>
    <font>
      <sz val="11"/>
      <name val="Times New Roman Cyr"/>
      <family val="1"/>
      <charset val="204"/>
    </font>
    <font>
      <i/>
      <sz val="13"/>
      <color indexed="23"/>
      <name val="Times New Roman"/>
      <family val="2"/>
      <charset val="204"/>
    </font>
    <font>
      <b/>
      <i/>
      <sz val="14"/>
      <color indexed="57"/>
      <name val="Arial Cyr"/>
      <family val="2"/>
      <charset val="204"/>
    </font>
    <font>
      <sz val="10"/>
      <color indexed="8"/>
      <name val="Times New Roman Cyr"/>
      <family val="1"/>
      <charset val="204"/>
    </font>
    <font>
      <sz val="13"/>
      <color indexed="52"/>
      <name val="Times New Roman"/>
      <family val="2"/>
      <charset val="204"/>
    </font>
    <font>
      <sz val="14"/>
      <name val="Arial Cyr"/>
      <family val="2"/>
      <charset val="204"/>
    </font>
    <font>
      <sz val="12"/>
      <color indexed="24"/>
      <name val="Arial"/>
      <family val="2"/>
      <charset val="204"/>
    </font>
    <font>
      <sz val="13"/>
      <color indexed="10"/>
      <name val="Times New Roman"/>
      <family val="2"/>
      <charset val="204"/>
    </font>
    <font>
      <sz val="9"/>
      <name val="Arial Cyr"/>
      <charset val="204"/>
    </font>
    <font>
      <sz val="13"/>
      <color indexed="17"/>
      <name val="Times New Roman"/>
      <family val="2"/>
      <charset val="204"/>
    </font>
    <font>
      <sz val="10"/>
      <name val="Tahoma"/>
      <family val="2"/>
      <charset val="204"/>
    </font>
    <font>
      <sz val="8"/>
      <name val="Tahoma"/>
      <family val="2"/>
      <charset val="204"/>
    </font>
    <font>
      <sz val="26"/>
      <name val="Tahoma"/>
      <family val="2"/>
      <charset val="204"/>
    </font>
    <font>
      <sz val="14"/>
      <name val="Tahoma"/>
      <family val="2"/>
      <charset val="204"/>
    </font>
    <font>
      <b/>
      <sz val="18"/>
      <color indexed="56"/>
      <name val="Cambria"/>
      <family val="1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sz val="11"/>
      <color rgb="FF9C6500"/>
      <name val="Calibri"/>
      <family val="2"/>
      <charset val="204"/>
    </font>
    <font>
      <sz val="11"/>
      <color rgb="FF9C0006"/>
      <name val="Calibri"/>
      <family val="2"/>
      <charset val="204"/>
    </font>
    <font>
      <i/>
      <sz val="11"/>
      <color rgb="FF7F7F7F"/>
      <name val="Calibri"/>
      <family val="2"/>
      <charset val="204"/>
    </font>
    <font>
      <sz val="11"/>
      <color rgb="FFFA7D00"/>
      <name val="Calibri"/>
      <family val="2"/>
      <charset val="204"/>
    </font>
    <font>
      <sz val="11"/>
      <color rgb="FFFF0000"/>
      <name val="Calibri"/>
      <family val="2"/>
      <charset val="204"/>
    </font>
    <font>
      <sz val="11"/>
      <color rgb="FF006100"/>
      <name val="Calibri"/>
      <family val="2"/>
      <charset val="204"/>
    </font>
    <font>
      <sz val="10"/>
      <name val="Tahoma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1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sz val="11"/>
      <color rgb="FF9C6500"/>
      <name val="Calibri"/>
      <family val="2"/>
      <charset val="204"/>
    </font>
    <font>
      <sz val="11"/>
      <color rgb="FF9C0006"/>
      <name val="Calibri"/>
      <family val="2"/>
      <charset val="204"/>
    </font>
    <font>
      <i/>
      <sz val="11"/>
      <color rgb="FF7F7F7F"/>
      <name val="Calibri"/>
      <family val="2"/>
      <charset val="204"/>
    </font>
    <font>
      <sz val="11"/>
      <color rgb="FFFA7D00"/>
      <name val="Calibri"/>
      <family val="2"/>
      <charset val="204"/>
    </font>
    <font>
      <sz val="11"/>
      <color rgb="FFFF0000"/>
      <name val="Calibri"/>
      <family val="2"/>
      <charset val="204"/>
    </font>
    <font>
      <sz val="11"/>
      <color rgb="FF006100"/>
      <name val="Calibri"/>
      <family val="2"/>
      <charset val="204"/>
    </font>
    <font>
      <i/>
      <sz val="10"/>
      <name val="Tahoma"/>
      <family val="2"/>
      <charset val="204"/>
    </font>
    <font>
      <i/>
      <sz val="8"/>
      <name val="Tahoma"/>
      <family val="2"/>
      <charset val="204"/>
    </font>
    <font>
      <i/>
      <sz val="7"/>
      <name val="Tahoma"/>
      <family val="2"/>
      <charset val="204"/>
    </font>
    <font>
      <sz val="11"/>
      <color theme="1"/>
      <name val="Arial"/>
      <family val="2"/>
      <charset val="204"/>
    </font>
    <font>
      <sz val="22"/>
      <name val="Tahoma"/>
      <family val="2"/>
      <charset val="204"/>
    </font>
    <font>
      <sz val="22"/>
      <name val="Arial Cyr"/>
      <charset val="204"/>
    </font>
    <font>
      <sz val="14"/>
      <color rgb="FFFF0000"/>
      <name val="Tahoma"/>
      <family val="2"/>
      <charset val="204"/>
    </font>
    <font>
      <sz val="12"/>
      <name val="Tahoma"/>
      <family val="2"/>
      <charset val="204"/>
    </font>
    <font>
      <sz val="16"/>
      <name val="Tahoma"/>
      <family val="2"/>
      <charset val="204"/>
    </font>
    <font>
      <i/>
      <sz val="12"/>
      <name val="Tahoma"/>
      <family val="2"/>
      <charset val="204"/>
    </font>
    <font>
      <i/>
      <sz val="14"/>
      <name val="Tahoma"/>
      <family val="2"/>
      <charset val="204"/>
    </font>
  </fonts>
  <fills count="7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lightDown">
        <fgColor indexed="42"/>
      </patternFill>
    </fill>
    <fill>
      <patternFill patternType="solid">
        <fgColor indexed="55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lightGray">
        <fgColor indexed="8"/>
        <bgColor indexed="11"/>
      </patternFill>
    </fill>
    <fill>
      <patternFill patternType="solid">
        <fgColor indexed="32"/>
        <bgColor indexed="64"/>
      </patternFill>
    </fill>
    <fill>
      <patternFill patternType="lightGray"/>
    </fill>
    <fill>
      <patternFill patternType="gray0625"/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3"/>
        <bgColor indexed="24"/>
      </patternFill>
    </fill>
    <fill>
      <patternFill patternType="solid">
        <fgColor indexed="47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</fills>
  <borders count="8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tted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/>
      <bottom/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15748">
    <xf numFmtId="0" fontId="0" fillId="0" borderId="0"/>
    <xf numFmtId="0" fontId="4" fillId="0" borderId="0"/>
    <xf numFmtId="0" fontId="7" fillId="0" borderId="0"/>
    <xf numFmtId="0" fontId="4" fillId="0" borderId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0" fontId="11" fillId="0" borderId="0"/>
    <xf numFmtId="174" fontId="11" fillId="0" borderId="0"/>
    <xf numFmtId="0" fontId="12" fillId="0" borderId="0"/>
    <xf numFmtId="0" fontId="13" fillId="0" borderId="0"/>
    <xf numFmtId="175" fontId="14" fillId="0" borderId="0">
      <alignment vertical="top"/>
    </xf>
    <xf numFmtId="175" fontId="15" fillId="0" borderId="0">
      <alignment vertical="top"/>
    </xf>
    <xf numFmtId="176" fontId="15" fillId="2" borderId="0">
      <alignment vertical="top"/>
    </xf>
    <xf numFmtId="176" fontId="15" fillId="2" borderId="0">
      <alignment vertical="top"/>
    </xf>
    <xf numFmtId="176" fontId="15" fillId="2" borderId="0">
      <alignment vertical="top"/>
    </xf>
    <xf numFmtId="176" fontId="15" fillId="2" borderId="0">
      <alignment vertical="top"/>
    </xf>
    <xf numFmtId="175" fontId="15" fillId="3" borderId="0">
      <alignment vertical="top"/>
    </xf>
    <xf numFmtId="175" fontId="15" fillId="3" borderId="0">
      <alignment vertical="top"/>
    </xf>
    <xf numFmtId="175" fontId="15" fillId="3" borderId="0">
      <alignment vertical="top"/>
    </xf>
    <xf numFmtId="175" fontId="15" fillId="3" borderId="0">
      <alignment vertical="top"/>
    </xf>
    <xf numFmtId="0" fontId="3" fillId="0" borderId="0"/>
    <xf numFmtId="40" fontId="16" fillId="0" borderId="0" applyFont="0" applyFill="0" applyBorder="0" applyAlignment="0" applyProtection="0"/>
    <xf numFmtId="0" fontId="17" fillId="0" borderId="0"/>
    <xf numFmtId="0" fontId="13" fillId="0" borderId="0"/>
    <xf numFmtId="0" fontId="13" fillId="0" borderId="0"/>
    <xf numFmtId="0" fontId="12" fillId="0" borderId="0"/>
    <xf numFmtId="0" fontId="3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177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177" fontId="14" fillId="0" borderId="0">
      <alignment vertical="top"/>
    </xf>
    <xf numFmtId="177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177" fontId="14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8" fontId="13" fillId="4" borderId="22">
      <alignment wrapText="1"/>
      <protection locked="0"/>
    </xf>
    <xf numFmtId="178" fontId="13" fillId="4" borderId="22">
      <alignment wrapText="1"/>
      <protection locked="0"/>
    </xf>
    <xf numFmtId="178" fontId="13" fillId="4" borderId="22">
      <alignment wrapText="1"/>
      <protection locked="0"/>
    </xf>
    <xf numFmtId="178" fontId="13" fillId="4" borderId="22">
      <alignment wrapText="1"/>
      <protection locked="0"/>
    </xf>
    <xf numFmtId="178" fontId="13" fillId="4" borderId="22">
      <alignment wrapText="1"/>
      <protection locked="0"/>
    </xf>
    <xf numFmtId="0" fontId="18" fillId="5" borderId="23" applyNumberFormat="0">
      <alignment readingOrder="1"/>
      <protection locked="0"/>
    </xf>
    <xf numFmtId="0" fontId="11" fillId="0" borderId="0"/>
    <xf numFmtId="0" fontId="11" fillId="0" borderId="0"/>
    <xf numFmtId="0" fontId="11" fillId="0" borderId="0"/>
    <xf numFmtId="0" fontId="19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174" fontId="12" fillId="0" borderId="0"/>
    <xf numFmtId="0" fontId="12" fillId="0" borderId="0"/>
    <xf numFmtId="174" fontId="12" fillId="0" borderId="0"/>
    <xf numFmtId="0" fontId="12" fillId="0" borderId="0"/>
    <xf numFmtId="174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4" fontId="12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174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7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177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177" fontId="14" fillId="0" borderId="0">
      <alignment vertical="top"/>
    </xf>
    <xf numFmtId="0" fontId="11" fillId="0" borderId="0"/>
    <xf numFmtId="174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4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174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4" fontId="1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7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177" fontId="14" fillId="0" borderId="0">
      <alignment vertical="top"/>
    </xf>
    <xf numFmtId="0" fontId="11" fillId="0" borderId="0"/>
    <xf numFmtId="0" fontId="11" fillId="0" borderId="0"/>
    <xf numFmtId="0" fontId="11" fillId="0" borderId="0"/>
    <xf numFmtId="0" fontId="12" fillId="0" borderId="0"/>
    <xf numFmtId="174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4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4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7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177" fontId="14" fillId="0" borderId="0">
      <alignment vertical="top"/>
    </xf>
    <xf numFmtId="177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177" fontId="14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21" fillId="0" borderId="0"/>
    <xf numFmtId="0" fontId="11" fillId="0" borderId="0"/>
    <xf numFmtId="0" fontId="12" fillId="0" borderId="0"/>
    <xf numFmtId="0" fontId="12" fillId="0" borderId="0"/>
    <xf numFmtId="174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174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4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4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1" fillId="0" borderId="0"/>
    <xf numFmtId="174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4" fontId="11" fillId="0" borderId="0"/>
    <xf numFmtId="0" fontId="11" fillId="0" borderId="0"/>
    <xf numFmtId="0" fontId="11" fillId="0" borderId="0"/>
    <xf numFmtId="0" fontId="11" fillId="0" borderId="0"/>
    <xf numFmtId="0" fontId="21" fillId="0" borderId="0"/>
    <xf numFmtId="0" fontId="12" fillId="0" borderId="0"/>
    <xf numFmtId="174" fontId="12" fillId="0" borderId="0"/>
    <xf numFmtId="179" fontId="21" fillId="0" borderId="0" applyFont="0" applyFill="0" applyBorder="0" applyAlignment="0" applyProtection="0"/>
    <xf numFmtId="0" fontId="22" fillId="0" borderId="24">
      <protection locked="0"/>
    </xf>
    <xf numFmtId="180" fontId="23" fillId="0" borderId="0">
      <protection locked="0"/>
    </xf>
    <xf numFmtId="181" fontId="23" fillId="0" borderId="0">
      <protection locked="0"/>
    </xf>
    <xf numFmtId="166" fontId="22" fillId="0" borderId="0">
      <protection locked="0"/>
    </xf>
    <xf numFmtId="166" fontId="22" fillId="0" borderId="0">
      <protection locked="0"/>
    </xf>
    <xf numFmtId="166" fontId="22" fillId="0" borderId="0">
      <protection locked="0"/>
    </xf>
    <xf numFmtId="0" fontId="24" fillId="0" borderId="0">
      <protection locked="0"/>
    </xf>
    <xf numFmtId="0" fontId="24" fillId="0" borderId="0">
      <protection locked="0"/>
    </xf>
    <xf numFmtId="182" fontId="23" fillId="0" borderId="24">
      <protection locked="0"/>
    </xf>
    <xf numFmtId="183" fontId="21" fillId="0" borderId="0">
      <alignment horizontal="center"/>
    </xf>
    <xf numFmtId="183" fontId="21" fillId="0" borderId="0">
      <alignment horizontal="center"/>
    </xf>
    <xf numFmtId="183" fontId="21" fillId="0" borderId="0">
      <alignment horizontal="center"/>
    </xf>
    <xf numFmtId="183" fontId="21" fillId="0" borderId="0">
      <alignment horizontal="center"/>
    </xf>
    <xf numFmtId="0" fontId="25" fillId="6" borderId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7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7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7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7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7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7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7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7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7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7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7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7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7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7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7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7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7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7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7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7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7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7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7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7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7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7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7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7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7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7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7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7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7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7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7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7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7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7" borderId="0" applyNumberFormat="0" applyBorder="0" applyAlignment="0" applyProtection="0"/>
    <xf numFmtId="0" fontId="26" fillId="13" borderId="0" applyNumberFormat="0" applyBorder="0" applyAlignment="0" applyProtection="0"/>
    <xf numFmtId="0" fontId="27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7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7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7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7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7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7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7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7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7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7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7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7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7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7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7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7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7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7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7" borderId="0" applyNumberFormat="0" applyBorder="0" applyAlignment="0" applyProtection="0"/>
    <xf numFmtId="0" fontId="26" fillId="10" borderId="0" applyNumberFormat="0" applyBorder="0" applyAlignment="0" applyProtection="0"/>
    <xf numFmtId="0" fontId="27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7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7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7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7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7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7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7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7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7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7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7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7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2" borderId="0" applyNumberFormat="0" applyBorder="0" applyAlignment="0" applyProtection="0"/>
    <xf numFmtId="0" fontId="26" fillId="16" borderId="0" applyNumberFormat="0" applyBorder="0" applyAlignment="0" applyProtection="0"/>
    <xf numFmtId="0" fontId="27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7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7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7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7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2" borderId="0" applyNumberFormat="0" applyBorder="0" applyAlignment="0" applyProtection="0"/>
    <xf numFmtId="0" fontId="28" fillId="18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1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9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20" borderId="0" applyNumberFormat="0" applyBorder="0" applyAlignment="0" applyProtection="0"/>
    <xf numFmtId="0" fontId="28" fillId="18" borderId="0" applyNumberFormat="0" applyBorder="0" applyAlignment="0" applyProtection="0"/>
    <xf numFmtId="0" fontId="29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9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9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9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9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9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9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9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9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9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9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9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9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9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9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9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9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9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9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9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9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9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9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9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9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9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9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9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9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9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9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9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9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9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9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24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5" borderId="0" applyNumberFormat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31" fillId="26" borderId="23" applyNumberFormat="0" applyAlignment="0"/>
    <xf numFmtId="0" fontId="20" fillId="0" borderId="0"/>
    <xf numFmtId="184" fontId="19" fillId="0" borderId="25">
      <protection locked="0"/>
    </xf>
    <xf numFmtId="185" fontId="21" fillId="0" borderId="0" applyFont="0" applyFill="0" applyBorder="0" applyAlignment="0" applyProtection="0"/>
    <xf numFmtId="186" fontId="21" fillId="0" borderId="0" applyFont="0" applyFill="0" applyBorder="0" applyAlignment="0" applyProtection="0"/>
    <xf numFmtId="0" fontId="32" fillId="8" borderId="0" applyNumberFormat="0" applyBorder="0" applyAlignment="0" applyProtection="0"/>
    <xf numFmtId="10" fontId="33" fillId="0" borderId="0" applyNumberFormat="0" applyFill="0" applyBorder="0" applyAlignment="0"/>
    <xf numFmtId="0" fontId="34" fillId="0" borderId="0"/>
    <xf numFmtId="0" fontId="35" fillId="17" borderId="23" applyNumberFormat="0" applyAlignment="0" applyProtection="0"/>
    <xf numFmtId="0" fontId="4" fillId="0" borderId="23" applyNumberFormat="0" applyAlignment="0">
      <protection locked="0"/>
    </xf>
    <xf numFmtId="0" fontId="4" fillId="0" borderId="23" applyNumberFormat="0" applyAlignment="0">
      <protection locked="0"/>
    </xf>
    <xf numFmtId="0" fontId="4" fillId="0" borderId="23" applyNumberFormat="0" applyAlignment="0">
      <protection locked="0"/>
    </xf>
    <xf numFmtId="0" fontId="4" fillId="0" borderId="23" applyNumberFormat="0" applyAlignment="0">
      <protection locked="0"/>
    </xf>
    <xf numFmtId="0" fontId="36" fillId="27" borderId="26" applyNumberFormat="0" applyAlignment="0" applyProtection="0"/>
    <xf numFmtId="0" fontId="37" fillId="0" borderId="17">
      <alignment horizontal="left" vertical="center"/>
    </xf>
    <xf numFmtId="165" fontId="13" fillId="0" borderId="0" applyFont="0" applyFill="0" applyBorder="0" applyAlignment="0" applyProtection="0"/>
    <xf numFmtId="0" fontId="38" fillId="0" borderId="0" applyFont="0" applyFill="0" applyBorder="0" applyAlignment="0" applyProtection="0">
      <alignment horizontal="right"/>
    </xf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>
      <alignment horizontal="right"/>
    </xf>
    <xf numFmtId="0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3" fontId="39" fillId="0" borderId="0" applyFont="0" applyFill="0" applyBorder="0" applyAlignment="0" applyProtection="0"/>
    <xf numFmtId="184" fontId="40" fillId="28" borderId="25"/>
    <xf numFmtId="187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0" fontId="38" fillId="0" borderId="0" applyFont="0" applyFill="0" applyBorder="0" applyAlignment="0" applyProtection="0">
      <alignment horizontal="right"/>
    </xf>
    <xf numFmtId="0" fontId="38" fillId="0" borderId="0" applyFont="0" applyFill="0" applyBorder="0" applyAlignment="0" applyProtection="0">
      <alignment horizontal="right"/>
    </xf>
    <xf numFmtId="166" fontId="13" fillId="0" borderId="0" applyFont="0" applyFill="0" applyBorder="0" applyAlignment="0" applyProtection="0"/>
    <xf numFmtId="188" fontId="39" fillId="0" borderId="0" applyFont="0" applyFill="0" applyBorder="0" applyAlignment="0" applyProtection="0"/>
    <xf numFmtId="189" fontId="10" fillId="4" borderId="0">
      <protection locked="0"/>
    </xf>
    <xf numFmtId="0" fontId="38" fillId="0" borderId="0" applyFill="0" applyBorder="0" applyProtection="0">
      <alignment vertical="center"/>
    </xf>
    <xf numFmtId="170" fontId="10" fillId="4" borderId="0">
      <protection locked="0"/>
    </xf>
    <xf numFmtId="190" fontId="10" fillId="4" borderId="0">
      <protection locked="0"/>
    </xf>
    <xf numFmtId="0" fontId="39" fillId="0" borderId="0" applyFont="0" applyFill="0" applyBorder="0" applyAlignment="0" applyProtection="0"/>
    <xf numFmtId="0" fontId="38" fillId="0" borderId="0" applyFont="0" applyFill="0" applyBorder="0" applyAlignment="0" applyProtection="0"/>
    <xf numFmtId="14" fontId="41" fillId="0" borderId="0">
      <alignment vertical="top"/>
    </xf>
    <xf numFmtId="0" fontId="4" fillId="29" borderId="23" applyAlignment="0">
      <alignment horizontal="left" vertical="center"/>
    </xf>
    <xf numFmtId="0" fontId="4" fillId="29" borderId="23" applyAlignment="0">
      <alignment horizontal="left" vertical="center"/>
    </xf>
    <xf numFmtId="191" fontId="21" fillId="0" borderId="0" applyFont="0" applyFill="0" applyBorder="0" applyAlignment="0" applyProtection="0"/>
    <xf numFmtId="192" fontId="21" fillId="0" borderId="0" applyFont="0" applyFill="0" applyBorder="0" applyAlignment="0" applyProtection="0"/>
    <xf numFmtId="0" fontId="38" fillId="0" borderId="27" applyNumberFormat="0" applyFont="0" applyFill="0" applyAlignment="0" applyProtection="0"/>
    <xf numFmtId="0" fontId="42" fillId="0" borderId="0" applyNumberFormat="0" applyFill="0" applyBorder="0" applyAlignment="0" applyProtection="0"/>
    <xf numFmtId="177" fontId="43" fillId="0" borderId="0">
      <alignment vertical="top"/>
    </xf>
    <xf numFmtId="38" fontId="43" fillId="0" borderId="0">
      <alignment vertical="top"/>
    </xf>
    <xf numFmtId="38" fontId="43" fillId="0" borderId="0">
      <alignment vertical="top"/>
    </xf>
    <xf numFmtId="174" fontId="8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37" fontId="13" fillId="0" borderId="0"/>
    <xf numFmtId="0" fontId="26" fillId="0" borderId="0"/>
    <xf numFmtId="0" fontId="44" fillId="0" borderId="0"/>
    <xf numFmtId="0" fontId="45" fillId="0" borderId="0"/>
    <xf numFmtId="0" fontId="46" fillId="0" borderId="0" applyNumberFormat="0" applyFill="0" applyBorder="0" applyAlignment="0" applyProtection="0"/>
    <xf numFmtId="172" fontId="47" fillId="0" borderId="0" applyFill="0" applyBorder="0" applyAlignment="0" applyProtection="0"/>
    <xf numFmtId="172" fontId="14" fillId="0" borderId="0" applyFill="0" applyBorder="0" applyAlignment="0" applyProtection="0"/>
    <xf numFmtId="172" fontId="48" fillId="0" borderId="0" applyFill="0" applyBorder="0" applyAlignment="0" applyProtection="0"/>
    <xf numFmtId="172" fontId="49" fillId="0" borderId="0" applyFill="0" applyBorder="0" applyAlignment="0" applyProtection="0"/>
    <xf numFmtId="172" fontId="50" fillId="0" borderId="0" applyFill="0" applyBorder="0" applyAlignment="0" applyProtection="0"/>
    <xf numFmtId="172" fontId="51" fillId="0" borderId="0" applyFill="0" applyBorder="0" applyAlignment="0" applyProtection="0"/>
    <xf numFmtId="172" fontId="52" fillId="0" borderId="0" applyFill="0" applyBorder="0" applyAlignment="0" applyProtection="0"/>
    <xf numFmtId="2" fontId="39" fillId="0" borderId="0" applyFont="0" applyFill="0" applyBorder="0" applyAlignment="0" applyProtection="0"/>
    <xf numFmtId="0" fontId="53" fillId="0" borderId="0">
      <alignment vertical="center"/>
    </xf>
    <xf numFmtId="0" fontId="54" fillId="0" borderId="0" applyNumberFormat="0" applyFill="0" applyBorder="0" applyAlignment="0" applyProtection="0">
      <alignment vertical="top"/>
      <protection locked="0"/>
    </xf>
    <xf numFmtId="0" fontId="55" fillId="0" borderId="0" applyFill="0" applyBorder="0" applyProtection="0">
      <alignment horizontal="left"/>
    </xf>
    <xf numFmtId="0" fontId="4" fillId="9" borderId="23" applyNumberFormat="0" applyAlignment="0"/>
    <xf numFmtId="0" fontId="4" fillId="9" borderId="23" applyNumberFormat="0" applyAlignment="0"/>
    <xf numFmtId="0" fontId="56" fillId="9" borderId="0" applyNumberFormat="0" applyBorder="0" applyAlignment="0" applyProtection="0"/>
    <xf numFmtId="175" fontId="57" fillId="3" borderId="17" applyNumberFormat="0" applyFont="0" applyBorder="0" applyAlignment="0" applyProtection="0"/>
    <xf numFmtId="0" fontId="38" fillId="0" borderId="0" applyFont="0" applyFill="0" applyBorder="0" applyAlignment="0" applyProtection="0">
      <alignment horizontal="right"/>
    </xf>
    <xf numFmtId="193" fontId="58" fillId="3" borderId="0" applyNumberFormat="0" applyFont="0" applyAlignment="0"/>
    <xf numFmtId="0" fontId="59" fillId="0" borderId="28" applyNumberFormat="0" applyBorder="0">
      <alignment horizontal="centerContinuous"/>
    </xf>
    <xf numFmtId="0" fontId="60" fillId="0" borderId="0" applyProtection="0">
      <alignment horizontal="right"/>
    </xf>
    <xf numFmtId="0" fontId="4" fillId="17" borderId="23" applyNumberFormat="0" applyAlignment="0"/>
    <xf numFmtId="0" fontId="4" fillId="17" borderId="23" applyNumberFormat="0" applyAlignment="0"/>
    <xf numFmtId="0" fontId="61" fillId="0" borderId="0">
      <alignment horizontal="center"/>
    </xf>
    <xf numFmtId="0" fontId="61" fillId="30" borderId="0">
      <alignment horizontal="center"/>
    </xf>
    <xf numFmtId="0" fontId="62" fillId="0" borderId="0">
      <alignment vertical="top"/>
    </xf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29" applyNumberFormat="0" applyFill="0" applyAlignment="0" applyProtection="0"/>
    <xf numFmtId="0" fontId="65" fillId="0" borderId="0" applyNumberFormat="0" applyFill="0" applyBorder="0" applyAlignment="0" applyProtection="0"/>
    <xf numFmtId="2" fontId="66" fillId="31" borderId="0" applyAlignment="0">
      <alignment horizontal="right"/>
      <protection locked="0"/>
    </xf>
    <xf numFmtId="177" fontId="67" fillId="0" borderId="0">
      <alignment vertical="top"/>
    </xf>
    <xf numFmtId="38" fontId="67" fillId="0" borderId="0">
      <alignment vertical="top"/>
    </xf>
    <xf numFmtId="38" fontId="67" fillId="0" borderId="0">
      <alignment vertical="top"/>
    </xf>
    <xf numFmtId="0" fontId="68" fillId="32" borderId="0"/>
    <xf numFmtId="0" fontId="69" fillId="33" borderId="0"/>
    <xf numFmtId="0" fontId="8" fillId="0" borderId="0"/>
    <xf numFmtId="0" fontId="70" fillId="0" borderId="0" applyNumberFormat="0" applyFill="0" applyBorder="0" applyAlignment="0" applyProtection="0">
      <alignment vertical="top"/>
      <protection locked="0"/>
    </xf>
    <xf numFmtId="0" fontId="21" fillId="0" borderId="0"/>
    <xf numFmtId="184" fontId="71" fillId="0" borderId="0"/>
    <xf numFmtId="0" fontId="13" fillId="0" borderId="0"/>
    <xf numFmtId="0" fontId="72" fillId="0" borderId="0" applyNumberFormat="0" applyFill="0" applyBorder="0" applyAlignment="0" applyProtection="0">
      <alignment vertical="top"/>
      <protection locked="0"/>
    </xf>
    <xf numFmtId="194" fontId="73" fillId="0" borderId="17">
      <alignment horizontal="center" vertical="center" wrapText="1"/>
    </xf>
    <xf numFmtId="0" fontId="74" fillId="12" borderId="23" applyNumberFormat="0" applyAlignment="0" applyProtection="0"/>
    <xf numFmtId="0" fontId="75" fillId="0" borderId="0" applyFill="0" applyBorder="0" applyProtection="0">
      <alignment vertical="center"/>
    </xf>
    <xf numFmtId="0" fontId="75" fillId="0" borderId="0" applyFill="0" applyBorder="0" applyProtection="0">
      <alignment vertical="center"/>
    </xf>
    <xf numFmtId="0" fontId="75" fillId="0" borderId="0" applyFill="0" applyBorder="0" applyProtection="0">
      <alignment vertical="center"/>
    </xf>
    <xf numFmtId="0" fontId="75" fillId="0" borderId="0" applyFill="0" applyBorder="0" applyProtection="0">
      <alignment vertical="center"/>
    </xf>
    <xf numFmtId="177" fontId="15" fillId="0" borderId="0">
      <alignment vertical="top"/>
    </xf>
    <xf numFmtId="177" fontId="15" fillId="2" borderId="0">
      <alignment vertical="top"/>
    </xf>
    <xf numFmtId="38" fontId="15" fillId="2" borderId="0">
      <alignment vertical="top"/>
    </xf>
    <xf numFmtId="38" fontId="15" fillId="2" borderId="0">
      <alignment vertical="top"/>
    </xf>
    <xf numFmtId="38" fontId="15" fillId="0" borderId="0">
      <alignment vertical="top"/>
    </xf>
    <xf numFmtId="195" fontId="15" fillId="3" borderId="0">
      <alignment vertical="top"/>
    </xf>
    <xf numFmtId="38" fontId="15" fillId="0" borderId="0">
      <alignment vertical="top"/>
    </xf>
    <xf numFmtId="0" fontId="76" fillId="0" borderId="30" applyNumberFormat="0" applyFill="0" applyAlignment="0" applyProtection="0"/>
    <xf numFmtId="168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196" fontId="13" fillId="0" borderId="0" applyFont="0" applyFill="0" applyBorder="0" applyAlignment="0" applyProtection="0"/>
    <xf numFmtId="197" fontId="13" fillId="0" borderId="0" applyFont="0" applyFill="0" applyBorder="0" applyAlignment="0" applyProtection="0"/>
    <xf numFmtId="198" fontId="78" fillId="0" borderId="17">
      <alignment horizontal="right"/>
      <protection locked="0"/>
    </xf>
    <xf numFmtId="199" fontId="77" fillId="0" borderId="0" applyFont="0" applyFill="0" applyBorder="0" applyAlignment="0" applyProtection="0"/>
    <xf numFmtId="200" fontId="77" fillId="0" borderId="0" applyFont="0" applyFill="0" applyBorder="0" applyAlignment="0" applyProtection="0"/>
    <xf numFmtId="199" fontId="77" fillId="0" borderId="0" applyFont="0" applyFill="0" applyBorder="0" applyAlignment="0" applyProtection="0"/>
    <xf numFmtId="200" fontId="77" fillId="0" borderId="0" applyFont="0" applyFill="0" applyBorder="0" applyAlignment="0" applyProtection="0"/>
    <xf numFmtId="0" fontId="38" fillId="0" borderId="0" applyFont="0" applyFill="0" applyBorder="0" applyAlignment="0" applyProtection="0">
      <alignment horizontal="right"/>
    </xf>
    <xf numFmtId="0" fontId="38" fillId="0" borderId="0" applyFill="0" applyBorder="0" applyProtection="0">
      <alignment vertical="center"/>
    </xf>
    <xf numFmtId="0" fontId="38" fillId="0" borderId="0" applyFont="0" applyFill="0" applyBorder="0" applyAlignment="0" applyProtection="0">
      <alignment horizontal="right"/>
    </xf>
    <xf numFmtId="3" fontId="21" fillId="0" borderId="31" applyFont="0" applyBorder="0">
      <alignment horizontal="center" vertical="center"/>
    </xf>
    <xf numFmtId="0" fontId="79" fillId="34" borderId="0" applyNumberFormat="0" applyBorder="0" applyAlignment="0" applyProtection="0"/>
    <xf numFmtId="0" fontId="25" fillId="0" borderId="2"/>
    <xf numFmtId="0" fontId="80" fillId="0" borderId="0" applyNumberFormat="0" applyFill="0" applyBorder="0" applyAlignment="0" applyProtection="0"/>
    <xf numFmtId="201" fontId="21" fillId="0" borderId="0"/>
    <xf numFmtId="0" fontId="80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1" fillId="0" borderId="0">
      <alignment horizontal="right"/>
    </xf>
    <xf numFmtId="0" fontId="21" fillId="0" borderId="0"/>
    <xf numFmtId="0" fontId="82" fillId="0" borderId="0"/>
    <xf numFmtId="0" fontId="38" fillId="0" borderId="0" applyFill="0" applyBorder="0" applyProtection="0">
      <alignment vertical="center"/>
    </xf>
    <xf numFmtId="0" fontId="83" fillId="0" borderId="0"/>
    <xf numFmtId="0" fontId="13" fillId="0" borderId="0"/>
    <xf numFmtId="0" fontId="11" fillId="0" borderId="0"/>
    <xf numFmtId="0" fontId="10" fillId="35" borderId="32" applyNumberFormat="0" applyFont="0" applyAlignment="0" applyProtection="0"/>
    <xf numFmtId="0" fontId="21" fillId="35" borderId="32" applyNumberFormat="0" applyFont="0" applyAlignment="0" applyProtection="0"/>
    <xf numFmtId="0" fontId="21" fillId="35" borderId="32" applyNumberFormat="0" applyFont="0" applyAlignment="0" applyProtection="0"/>
    <xf numFmtId="202" fontId="21" fillId="0" borderId="0" applyFont="0" applyAlignment="0">
      <alignment horizontal="center"/>
    </xf>
    <xf numFmtId="203" fontId="21" fillId="0" borderId="0" applyFont="0" applyFill="0" applyBorder="0" applyAlignment="0" applyProtection="0"/>
    <xf numFmtId="204" fontId="21" fillId="0" borderId="0" applyFont="0" applyFill="0" applyBorder="0" applyAlignment="0" applyProtection="0"/>
    <xf numFmtId="0" fontId="57" fillId="0" borderId="0"/>
    <xf numFmtId="205" fontId="57" fillId="0" borderId="0" applyFont="0" applyFill="0" applyBorder="0" applyAlignment="0" applyProtection="0"/>
    <xf numFmtId="206" fontId="57" fillId="0" borderId="0" applyFont="0" applyFill="0" applyBorder="0" applyAlignment="0" applyProtection="0"/>
    <xf numFmtId="0" fontId="84" fillId="17" borderId="33" applyNumberFormat="0" applyAlignment="0" applyProtection="0"/>
    <xf numFmtId="1" fontId="85" fillId="0" borderId="0" applyProtection="0">
      <alignment horizontal="right" vertical="center"/>
    </xf>
    <xf numFmtId="49" fontId="86" fillId="0" borderId="34" applyFill="0" applyProtection="0">
      <alignment vertical="center"/>
    </xf>
    <xf numFmtId="9" fontId="13" fillId="0" borderId="0" applyFont="0" applyFill="0" applyBorder="0" applyAlignment="0" applyProtection="0"/>
    <xf numFmtId="0" fontId="38" fillId="0" borderId="0" applyFill="0" applyBorder="0" applyProtection="0">
      <alignment vertical="center"/>
    </xf>
    <xf numFmtId="37" fontId="87" fillId="4" borderId="35"/>
    <xf numFmtId="37" fontId="87" fillId="4" borderId="35"/>
    <xf numFmtId="0" fontId="88" fillId="0" borderId="0" applyNumberFormat="0">
      <alignment horizontal="left"/>
    </xf>
    <xf numFmtId="207" fontId="89" fillId="0" borderId="36" applyBorder="0">
      <alignment horizontal="right"/>
      <protection locked="0"/>
    </xf>
    <xf numFmtId="49" fontId="90" fillId="0" borderId="17" applyNumberFormat="0">
      <alignment horizontal="left" vertical="center"/>
    </xf>
    <xf numFmtId="0" fontId="91" fillId="0" borderId="37">
      <alignment vertical="center"/>
    </xf>
    <xf numFmtId="4" fontId="92" fillId="4" borderId="33" applyNumberFormat="0" applyProtection="0">
      <alignment vertical="center"/>
    </xf>
    <xf numFmtId="4" fontId="93" fillId="4" borderId="33" applyNumberFormat="0" applyProtection="0">
      <alignment vertical="center"/>
    </xf>
    <xf numFmtId="4" fontId="92" fillId="4" borderId="33" applyNumberFormat="0" applyProtection="0">
      <alignment horizontal="left" vertical="center" indent="1"/>
    </xf>
    <xf numFmtId="4" fontId="92" fillId="4" borderId="33" applyNumberFormat="0" applyProtection="0">
      <alignment horizontal="left" vertical="center" indent="1"/>
    </xf>
    <xf numFmtId="0" fontId="13" fillId="5" borderId="33" applyNumberFormat="0" applyProtection="0">
      <alignment horizontal="left" vertical="center" indent="1"/>
    </xf>
    <xf numFmtId="4" fontId="92" fillId="36" borderId="33" applyNumberFormat="0" applyProtection="0">
      <alignment horizontal="right" vertical="center"/>
    </xf>
    <xf numFmtId="4" fontId="92" fillId="37" borderId="33" applyNumberFormat="0" applyProtection="0">
      <alignment horizontal="right" vertical="center"/>
    </xf>
    <xf numFmtId="4" fontId="92" fillId="38" borderId="33" applyNumberFormat="0" applyProtection="0">
      <alignment horizontal="right" vertical="center"/>
    </xf>
    <xf numFmtId="4" fontId="92" fillId="39" borderId="33" applyNumberFormat="0" applyProtection="0">
      <alignment horizontal="right" vertical="center"/>
    </xf>
    <xf numFmtId="4" fontId="92" fillId="40" borderId="33" applyNumberFormat="0" applyProtection="0">
      <alignment horizontal="right" vertical="center"/>
    </xf>
    <xf numFmtId="4" fontId="92" fillId="41" borderId="33" applyNumberFormat="0" applyProtection="0">
      <alignment horizontal="right" vertical="center"/>
    </xf>
    <xf numFmtId="4" fontId="92" fillId="42" borderId="33" applyNumberFormat="0" applyProtection="0">
      <alignment horizontal="right" vertical="center"/>
    </xf>
    <xf numFmtId="4" fontId="92" fillId="43" borderId="33" applyNumberFormat="0" applyProtection="0">
      <alignment horizontal="right" vertical="center"/>
    </xf>
    <xf numFmtId="4" fontId="92" fillId="44" borderId="33" applyNumberFormat="0" applyProtection="0">
      <alignment horizontal="right" vertical="center"/>
    </xf>
    <xf numFmtId="4" fontId="94" fillId="45" borderId="33" applyNumberFormat="0" applyProtection="0">
      <alignment horizontal="left" vertical="center" indent="1"/>
    </xf>
    <xf numFmtId="4" fontId="92" fillId="46" borderId="38" applyNumberFormat="0" applyProtection="0">
      <alignment horizontal="left" vertical="center" indent="1"/>
    </xf>
    <xf numFmtId="4" fontId="95" fillId="47" borderId="0" applyNumberFormat="0" applyProtection="0">
      <alignment horizontal="left" vertical="center" indent="1"/>
    </xf>
    <xf numFmtId="0" fontId="13" fillId="5" borderId="33" applyNumberFormat="0" applyProtection="0">
      <alignment horizontal="left" vertical="center" indent="1"/>
    </xf>
    <xf numFmtId="4" fontId="3" fillId="46" borderId="33" applyNumberFormat="0" applyProtection="0">
      <alignment horizontal="left" vertical="center" indent="1"/>
    </xf>
    <xf numFmtId="4" fontId="3" fillId="48" borderId="33" applyNumberFormat="0" applyProtection="0">
      <alignment horizontal="left" vertical="center" indent="1"/>
    </xf>
    <xf numFmtId="0" fontId="13" fillId="48" borderId="33" applyNumberFormat="0" applyProtection="0">
      <alignment horizontal="left" vertical="center" indent="1"/>
    </xf>
    <xf numFmtId="0" fontId="13" fillId="48" borderId="33" applyNumberFormat="0" applyProtection="0">
      <alignment horizontal="left" vertical="center" indent="1"/>
    </xf>
    <xf numFmtId="0" fontId="13" fillId="49" borderId="33" applyNumberFormat="0" applyProtection="0">
      <alignment horizontal="left" vertical="center" indent="1"/>
    </xf>
    <xf numFmtId="0" fontId="13" fillId="49" borderId="33" applyNumberFormat="0" applyProtection="0">
      <alignment horizontal="left" vertical="center" indent="1"/>
    </xf>
    <xf numFmtId="0" fontId="13" fillId="2" borderId="33" applyNumberFormat="0" applyProtection="0">
      <alignment horizontal="left" vertical="center" indent="1"/>
    </xf>
    <xf numFmtId="0" fontId="13" fillId="2" borderId="33" applyNumberFormat="0" applyProtection="0">
      <alignment horizontal="left" vertical="center" indent="1"/>
    </xf>
    <xf numFmtId="0" fontId="13" fillId="5" borderId="33" applyNumberFormat="0" applyProtection="0">
      <alignment horizontal="left" vertical="center" indent="1"/>
    </xf>
    <xf numFmtId="0" fontId="13" fillId="5" borderId="33" applyNumberFormat="0" applyProtection="0">
      <alignment horizontal="left" vertical="center" indent="1"/>
    </xf>
    <xf numFmtId="0" fontId="21" fillId="0" borderId="0"/>
    <xf numFmtId="4" fontId="92" fillId="50" borderId="33" applyNumberFormat="0" applyProtection="0">
      <alignment vertical="center"/>
    </xf>
    <xf numFmtId="4" fontId="93" fillId="50" borderId="33" applyNumberFormat="0" applyProtection="0">
      <alignment vertical="center"/>
    </xf>
    <xf numFmtId="4" fontId="92" fillId="50" borderId="33" applyNumberFormat="0" applyProtection="0">
      <alignment horizontal="left" vertical="center" indent="1"/>
    </xf>
    <xf numFmtId="4" fontId="92" fillId="50" borderId="33" applyNumberFormat="0" applyProtection="0">
      <alignment horizontal="left" vertical="center" indent="1"/>
    </xf>
    <xf numFmtId="4" fontId="92" fillId="46" borderId="33" applyNumberFormat="0" applyProtection="0">
      <alignment horizontal="right" vertical="center"/>
    </xf>
    <xf numFmtId="4" fontId="93" fillId="46" borderId="33" applyNumberFormat="0" applyProtection="0">
      <alignment horizontal="right" vertical="center"/>
    </xf>
    <xf numFmtId="0" fontId="13" fillId="5" borderId="33" applyNumberFormat="0" applyProtection="0">
      <alignment horizontal="left" vertical="center" indent="1"/>
    </xf>
    <xf numFmtId="0" fontId="13" fillId="5" borderId="33" applyNumberFormat="0" applyProtection="0">
      <alignment horizontal="left" vertical="center" indent="1"/>
    </xf>
    <xf numFmtId="0" fontId="96" fillId="0" borderId="0"/>
    <xf numFmtId="4" fontId="97" fillId="46" borderId="33" applyNumberFormat="0" applyProtection="0">
      <alignment horizontal="right" vertical="center"/>
    </xf>
    <xf numFmtId="0" fontId="98" fillId="0" borderId="0">
      <alignment horizontal="left" vertical="center" wrapText="1"/>
    </xf>
    <xf numFmtId="208" fontId="99" fillId="0" borderId="17">
      <alignment horizontal="left" vertical="center"/>
      <protection locked="0"/>
    </xf>
    <xf numFmtId="0" fontId="13" fillId="0" borderId="0"/>
    <xf numFmtId="0" fontId="11" fillId="0" borderId="0"/>
    <xf numFmtId="2" fontId="100" fillId="51" borderId="39" applyProtection="0"/>
    <xf numFmtId="2" fontId="100" fillId="51" borderId="39" applyProtection="0"/>
    <xf numFmtId="2" fontId="101" fillId="0" borderId="0" applyFill="0" applyBorder="0" applyProtection="0"/>
    <xf numFmtId="2" fontId="18" fillId="0" borderId="0" applyFill="0" applyBorder="0" applyProtection="0"/>
    <xf numFmtId="2" fontId="18" fillId="52" borderId="39" applyProtection="0"/>
    <xf numFmtId="2" fontId="18" fillId="53" borderId="39" applyProtection="0"/>
    <xf numFmtId="2" fontId="18" fillId="54" borderId="39" applyProtection="0"/>
    <xf numFmtId="2" fontId="18" fillId="54" borderId="39" applyProtection="0">
      <alignment horizontal="center"/>
    </xf>
    <xf numFmtId="2" fontId="18" fillId="53" borderId="39" applyProtection="0">
      <alignment horizontal="center"/>
    </xf>
    <xf numFmtId="0" fontId="102" fillId="0" borderId="0" applyBorder="0" applyProtection="0">
      <alignment vertical="center"/>
    </xf>
    <xf numFmtId="0" fontId="102" fillId="0" borderId="34" applyBorder="0" applyProtection="0">
      <alignment horizontal="right" vertical="center"/>
    </xf>
    <xf numFmtId="0" fontId="103" fillId="55" borderId="0" applyBorder="0" applyProtection="0">
      <alignment horizontal="centerContinuous" vertical="center"/>
    </xf>
    <xf numFmtId="0" fontId="103" fillId="56" borderId="34" applyBorder="0" applyProtection="0">
      <alignment horizontal="centerContinuous" vertical="center"/>
    </xf>
    <xf numFmtId="0" fontId="104" fillId="0" borderId="0"/>
    <xf numFmtId="177" fontId="105" fillId="57" borderId="0">
      <alignment horizontal="right" vertical="top"/>
    </xf>
    <xf numFmtId="38" fontId="105" fillId="57" borderId="0">
      <alignment horizontal="right" vertical="top"/>
    </xf>
    <xf numFmtId="38" fontId="105" fillId="57" borderId="0">
      <alignment horizontal="right" vertical="top"/>
    </xf>
    <xf numFmtId="0" fontId="83" fillId="0" borderId="0"/>
    <xf numFmtId="0" fontId="106" fillId="0" borderId="0" applyFill="0" applyBorder="0" applyProtection="0">
      <alignment horizontal="left"/>
    </xf>
    <xf numFmtId="0" fontId="55" fillId="0" borderId="40" applyFill="0" applyBorder="0" applyProtection="0">
      <alignment horizontal="left" vertical="top"/>
    </xf>
    <xf numFmtId="0" fontId="107" fillId="0" borderId="0">
      <alignment horizontal="centerContinuous"/>
    </xf>
    <xf numFmtId="4" fontId="26" fillId="58" borderId="0">
      <alignment horizontal="right"/>
    </xf>
    <xf numFmtId="4" fontId="26" fillId="58" borderId="0">
      <alignment horizontal="right"/>
    </xf>
    <xf numFmtId="0" fontId="108" fillId="0" borderId="40" applyFill="0" applyBorder="0" applyProtection="0"/>
    <xf numFmtId="0" fontId="108" fillId="0" borderId="0"/>
    <xf numFmtId="0" fontId="109" fillId="0" borderId="0" applyFill="0" applyBorder="0" applyProtection="0"/>
    <xf numFmtId="0" fontId="110" fillId="0" borderId="0"/>
    <xf numFmtId="0" fontId="111" fillId="0" borderId="0" applyNumberFormat="0" applyFill="0" applyBorder="0" applyAlignment="0" applyProtection="0"/>
    <xf numFmtId="0" fontId="112" fillId="59" borderId="41" applyNumberFormat="0">
      <alignment horizontal="center" vertical="center"/>
    </xf>
    <xf numFmtId="49" fontId="113" fillId="49" borderId="42" applyNumberFormat="0">
      <alignment horizontal="center" vertical="center"/>
    </xf>
    <xf numFmtId="0" fontId="39" fillId="0" borderId="43" applyNumberFormat="0" applyFont="0" applyFill="0" applyAlignment="0" applyProtection="0"/>
    <xf numFmtId="0" fontId="39" fillId="0" borderId="43" applyNumberFormat="0" applyFont="0" applyFill="0" applyAlignment="0" applyProtection="0"/>
    <xf numFmtId="0" fontId="114" fillId="0" borderId="27" applyFill="0" applyBorder="0" applyProtection="0">
      <alignment vertical="center"/>
    </xf>
    <xf numFmtId="0" fontId="115" fillId="0" borderId="0">
      <alignment horizontal="fill"/>
    </xf>
    <xf numFmtId="0" fontId="57" fillId="0" borderId="0"/>
    <xf numFmtId="0" fontId="116" fillId="0" borderId="0" applyNumberFormat="0" applyFill="0" applyBorder="0" applyAlignment="0" applyProtection="0"/>
    <xf numFmtId="0" fontId="117" fillId="0" borderId="34" applyBorder="0" applyProtection="0">
      <alignment horizontal="right"/>
    </xf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9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9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9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9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9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9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9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9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9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9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9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9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9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9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9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9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9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9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9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9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9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9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9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9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9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9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9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9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9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9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9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9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9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9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9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9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184" fontId="19" fillId="0" borderId="25">
      <protection locked="0"/>
    </xf>
    <xf numFmtId="0" fontId="74" fillId="12" borderId="23" applyNumberFormat="0" applyAlignment="0" applyProtection="0"/>
    <xf numFmtId="0" fontId="74" fillId="12" borderId="23" applyNumberFormat="0" applyAlignment="0" applyProtection="0"/>
    <xf numFmtId="0" fontId="74" fillId="12" borderId="23" applyNumberFormat="0" applyAlignment="0" applyProtection="0"/>
    <xf numFmtId="0" fontId="74" fillId="12" borderId="23" applyNumberFormat="0" applyAlignment="0" applyProtection="0"/>
    <xf numFmtId="0" fontId="74" fillId="12" borderId="23" applyNumberFormat="0" applyAlignment="0" applyProtection="0"/>
    <xf numFmtId="0" fontId="74" fillId="12" borderId="23" applyNumberFormat="0" applyAlignment="0" applyProtection="0"/>
    <xf numFmtId="0" fontId="74" fillId="12" borderId="23" applyNumberFormat="0" applyAlignment="0" applyProtection="0"/>
    <xf numFmtId="0" fontId="74" fillId="12" borderId="23" applyNumberFormat="0" applyAlignment="0" applyProtection="0"/>
    <xf numFmtId="0" fontId="74" fillId="12" borderId="23" applyNumberFormat="0" applyAlignment="0" applyProtection="0"/>
    <xf numFmtId="0" fontId="74" fillId="12" borderId="23" applyNumberFormat="0" applyAlignment="0" applyProtection="0"/>
    <xf numFmtId="0" fontId="74" fillId="12" borderId="23" applyNumberFormat="0" applyAlignment="0" applyProtection="0"/>
    <xf numFmtId="0" fontId="74" fillId="12" borderId="23" applyNumberFormat="0" applyAlignment="0" applyProtection="0"/>
    <xf numFmtId="0" fontId="118" fillId="12" borderId="23" applyNumberFormat="0" applyAlignment="0" applyProtection="0"/>
    <xf numFmtId="0" fontId="74" fillId="12" borderId="23" applyNumberFormat="0" applyAlignment="0" applyProtection="0"/>
    <xf numFmtId="0" fontId="74" fillId="12" borderId="23" applyNumberFormat="0" applyAlignment="0" applyProtection="0"/>
    <xf numFmtId="0" fontId="74" fillId="12" borderId="23" applyNumberFormat="0" applyAlignment="0" applyProtection="0"/>
    <xf numFmtId="0" fontId="74" fillId="12" borderId="23" applyNumberFormat="0" applyAlignment="0" applyProtection="0"/>
    <xf numFmtId="0" fontId="74" fillId="12" borderId="23" applyNumberFormat="0" applyAlignment="0" applyProtection="0"/>
    <xf numFmtId="0" fontId="74" fillId="12" borderId="23" applyNumberFormat="0" applyAlignment="0" applyProtection="0"/>
    <xf numFmtId="0" fontId="74" fillId="12" borderId="23" applyNumberFormat="0" applyAlignment="0" applyProtection="0"/>
    <xf numFmtId="0" fontId="74" fillId="12" borderId="23" applyNumberFormat="0" applyAlignment="0" applyProtection="0"/>
    <xf numFmtId="0" fontId="74" fillId="12" borderId="23" applyNumberFormat="0" applyAlignment="0" applyProtection="0"/>
    <xf numFmtId="0" fontId="74" fillId="12" borderId="23" applyNumberFormat="0" applyAlignment="0" applyProtection="0"/>
    <xf numFmtId="0" fontId="118" fillId="12" borderId="23" applyNumberFormat="0" applyAlignment="0" applyProtection="0"/>
    <xf numFmtId="0" fontId="74" fillId="12" borderId="23" applyNumberFormat="0" applyAlignment="0" applyProtection="0"/>
    <xf numFmtId="0" fontId="74" fillId="12" borderId="23" applyNumberFormat="0" applyAlignment="0" applyProtection="0"/>
    <xf numFmtId="0" fontId="118" fillId="12" borderId="23" applyNumberFormat="0" applyAlignment="0" applyProtection="0"/>
    <xf numFmtId="0" fontId="74" fillId="12" borderId="23" applyNumberFormat="0" applyAlignment="0" applyProtection="0"/>
    <xf numFmtId="0" fontId="74" fillId="12" borderId="23" applyNumberFormat="0" applyAlignment="0" applyProtection="0"/>
    <xf numFmtId="0" fontId="74" fillId="12" borderId="23" applyNumberFormat="0" applyAlignment="0" applyProtection="0"/>
    <xf numFmtId="0" fontId="74" fillId="12" borderId="23" applyNumberFormat="0" applyAlignment="0" applyProtection="0"/>
    <xf numFmtId="0" fontId="74" fillId="12" borderId="23" applyNumberFormat="0" applyAlignment="0" applyProtection="0"/>
    <xf numFmtId="0" fontId="74" fillId="12" borderId="23" applyNumberFormat="0" applyAlignment="0" applyProtection="0"/>
    <xf numFmtId="0" fontId="74" fillId="12" borderId="23" applyNumberFormat="0" applyAlignment="0" applyProtection="0"/>
    <xf numFmtId="0" fontId="118" fillId="12" borderId="23" applyNumberFormat="0" applyAlignment="0" applyProtection="0"/>
    <xf numFmtId="0" fontId="74" fillId="12" borderId="23" applyNumberFormat="0" applyAlignment="0" applyProtection="0"/>
    <xf numFmtId="0" fontId="118" fillId="12" borderId="23" applyNumberFormat="0" applyAlignment="0" applyProtection="0"/>
    <xf numFmtId="0" fontId="74" fillId="12" borderId="23" applyNumberFormat="0" applyAlignment="0" applyProtection="0"/>
    <xf numFmtId="0" fontId="118" fillId="12" borderId="23" applyNumberFormat="0" applyAlignment="0" applyProtection="0"/>
    <xf numFmtId="0" fontId="74" fillId="12" borderId="23" applyNumberFormat="0" applyAlignment="0" applyProtection="0"/>
    <xf numFmtId="0" fontId="118" fillId="12" borderId="23" applyNumberFormat="0" applyAlignment="0" applyProtection="0"/>
    <xf numFmtId="0" fontId="74" fillId="12" borderId="23" applyNumberFormat="0" applyAlignment="0" applyProtection="0"/>
    <xf numFmtId="0" fontId="118" fillId="12" borderId="23" applyNumberFormat="0" applyAlignment="0" applyProtection="0"/>
    <xf numFmtId="0" fontId="74" fillId="12" borderId="23" applyNumberFormat="0" applyAlignment="0" applyProtection="0"/>
    <xf numFmtId="0" fontId="118" fillId="12" borderId="23" applyNumberFormat="0" applyAlignment="0" applyProtection="0"/>
    <xf numFmtId="0" fontId="74" fillId="12" borderId="23" applyNumberFormat="0" applyAlignment="0" applyProtection="0"/>
    <xf numFmtId="0" fontId="118" fillId="12" borderId="23" applyNumberFormat="0" applyAlignment="0" applyProtection="0"/>
    <xf numFmtId="0" fontId="74" fillId="12" borderId="23" applyNumberFormat="0" applyAlignment="0" applyProtection="0"/>
    <xf numFmtId="0" fontId="118" fillId="12" borderId="23" applyNumberFormat="0" applyAlignment="0" applyProtection="0"/>
    <xf numFmtId="0" fontId="74" fillId="12" borderId="23" applyNumberFormat="0" applyAlignment="0" applyProtection="0"/>
    <xf numFmtId="0" fontId="74" fillId="12" borderId="23" applyNumberFormat="0" applyAlignment="0" applyProtection="0"/>
    <xf numFmtId="0" fontId="74" fillId="12" borderId="23" applyNumberFormat="0" applyAlignment="0" applyProtection="0"/>
    <xf numFmtId="0" fontId="74" fillId="12" borderId="23" applyNumberFormat="0" applyAlignment="0" applyProtection="0"/>
    <xf numFmtId="0" fontId="74" fillId="12" borderId="23" applyNumberFormat="0" applyAlignment="0" applyProtection="0"/>
    <xf numFmtId="0" fontId="74" fillId="12" borderId="23" applyNumberFormat="0" applyAlignment="0" applyProtection="0"/>
    <xf numFmtId="0" fontId="74" fillId="12" borderId="23" applyNumberFormat="0" applyAlignment="0" applyProtection="0"/>
    <xf numFmtId="0" fontId="74" fillId="12" borderId="23" applyNumberFormat="0" applyAlignment="0" applyProtection="0"/>
    <xf numFmtId="0" fontId="74" fillId="12" borderId="23" applyNumberFormat="0" applyAlignment="0" applyProtection="0"/>
    <xf numFmtId="3" fontId="119" fillId="0" borderId="0">
      <alignment horizontal="center" vertical="center" textRotation="90" wrapText="1"/>
    </xf>
    <xf numFmtId="209" fontId="19" fillId="0" borderId="17">
      <alignment vertical="top" wrapText="1"/>
    </xf>
    <xf numFmtId="0" fontId="84" fillId="17" borderId="33" applyNumberFormat="0" applyAlignment="0" applyProtection="0"/>
    <xf numFmtId="0" fontId="84" fillId="17" borderId="33" applyNumberFormat="0" applyAlignment="0" applyProtection="0"/>
    <xf numFmtId="0" fontId="84" fillId="17" borderId="33" applyNumberFormat="0" applyAlignment="0" applyProtection="0"/>
    <xf numFmtId="0" fontId="84" fillId="17" borderId="33" applyNumberFormat="0" applyAlignment="0" applyProtection="0"/>
    <xf numFmtId="0" fontId="120" fillId="17" borderId="33" applyNumberFormat="0" applyAlignment="0" applyProtection="0"/>
    <xf numFmtId="0" fontId="84" fillId="17" borderId="33" applyNumberFormat="0" applyAlignment="0" applyProtection="0"/>
    <xf numFmtId="0" fontId="84" fillId="17" borderId="33" applyNumberFormat="0" applyAlignment="0" applyProtection="0"/>
    <xf numFmtId="0" fontId="84" fillId="17" borderId="33" applyNumberFormat="0" applyAlignment="0" applyProtection="0"/>
    <xf numFmtId="0" fontId="84" fillId="17" borderId="33" applyNumberFormat="0" applyAlignment="0" applyProtection="0"/>
    <xf numFmtId="0" fontId="84" fillId="17" borderId="33" applyNumberFormat="0" applyAlignment="0" applyProtection="0"/>
    <xf numFmtId="0" fontId="84" fillId="17" borderId="33" applyNumberFormat="0" applyAlignment="0" applyProtection="0"/>
    <xf numFmtId="0" fontId="84" fillId="17" borderId="33" applyNumberFormat="0" applyAlignment="0" applyProtection="0"/>
    <xf numFmtId="0" fontId="84" fillId="17" borderId="33" applyNumberFormat="0" applyAlignment="0" applyProtection="0"/>
    <xf numFmtId="0" fontId="84" fillId="17" borderId="33" applyNumberFormat="0" applyAlignment="0" applyProtection="0"/>
    <xf numFmtId="0" fontId="84" fillId="17" borderId="33" applyNumberFormat="0" applyAlignment="0" applyProtection="0"/>
    <xf numFmtId="0" fontId="120" fillId="17" borderId="33" applyNumberFormat="0" applyAlignment="0" applyProtection="0"/>
    <xf numFmtId="0" fontId="84" fillId="17" borderId="33" applyNumberFormat="0" applyAlignment="0" applyProtection="0"/>
    <xf numFmtId="0" fontId="84" fillId="17" borderId="33" applyNumberFormat="0" applyAlignment="0" applyProtection="0"/>
    <xf numFmtId="0" fontId="84" fillId="17" borderId="33" applyNumberFormat="0" applyAlignment="0" applyProtection="0"/>
    <xf numFmtId="0" fontId="84" fillId="17" borderId="33" applyNumberFormat="0" applyAlignment="0" applyProtection="0"/>
    <xf numFmtId="0" fontId="84" fillId="17" borderId="33" applyNumberFormat="0" applyAlignment="0" applyProtection="0"/>
    <xf numFmtId="0" fontId="84" fillId="17" borderId="33" applyNumberFormat="0" applyAlignment="0" applyProtection="0"/>
    <xf numFmtId="0" fontId="84" fillId="17" borderId="33" applyNumberFormat="0" applyAlignment="0" applyProtection="0"/>
    <xf numFmtId="0" fontId="84" fillId="17" borderId="33" applyNumberFormat="0" applyAlignment="0" applyProtection="0"/>
    <xf numFmtId="0" fontId="84" fillId="17" borderId="33" applyNumberFormat="0" applyAlignment="0" applyProtection="0"/>
    <xf numFmtId="0" fontId="120" fillId="17" borderId="33" applyNumberFormat="0" applyAlignment="0" applyProtection="0"/>
    <xf numFmtId="0" fontId="84" fillId="17" borderId="33" applyNumberFormat="0" applyAlignment="0" applyProtection="0"/>
    <xf numFmtId="0" fontId="84" fillId="17" borderId="33" applyNumberFormat="0" applyAlignment="0" applyProtection="0"/>
    <xf numFmtId="0" fontId="120" fillId="17" borderId="33" applyNumberFormat="0" applyAlignment="0" applyProtection="0"/>
    <xf numFmtId="0" fontId="84" fillId="17" borderId="33" applyNumberFormat="0" applyAlignment="0" applyProtection="0"/>
    <xf numFmtId="0" fontId="84" fillId="17" borderId="33" applyNumberFormat="0" applyAlignment="0" applyProtection="0"/>
    <xf numFmtId="0" fontId="120" fillId="17" borderId="33" applyNumberFormat="0" applyAlignment="0" applyProtection="0"/>
    <xf numFmtId="0" fontId="84" fillId="17" borderId="33" applyNumberFormat="0" applyAlignment="0" applyProtection="0"/>
    <xf numFmtId="0" fontId="84" fillId="17" borderId="33" applyNumberFormat="0" applyAlignment="0" applyProtection="0"/>
    <xf numFmtId="0" fontId="120" fillId="17" borderId="33" applyNumberFormat="0" applyAlignment="0" applyProtection="0"/>
    <xf numFmtId="0" fontId="84" fillId="17" borderId="33" applyNumberFormat="0" applyAlignment="0" applyProtection="0"/>
    <xf numFmtId="0" fontId="84" fillId="17" borderId="33" applyNumberFormat="0" applyAlignment="0" applyProtection="0"/>
    <xf numFmtId="0" fontId="84" fillId="17" borderId="33" applyNumberFormat="0" applyAlignment="0" applyProtection="0"/>
    <xf numFmtId="0" fontId="84" fillId="17" borderId="33" applyNumberFormat="0" applyAlignment="0" applyProtection="0"/>
    <xf numFmtId="0" fontId="84" fillId="17" borderId="33" applyNumberFormat="0" applyAlignment="0" applyProtection="0"/>
    <xf numFmtId="0" fontId="84" fillId="17" borderId="33" applyNumberFormat="0" applyAlignment="0" applyProtection="0"/>
    <xf numFmtId="0" fontId="84" fillId="17" borderId="33" applyNumberFormat="0" applyAlignment="0" applyProtection="0"/>
    <xf numFmtId="0" fontId="84" fillId="17" borderId="33" applyNumberFormat="0" applyAlignment="0" applyProtection="0"/>
    <xf numFmtId="0" fontId="35" fillId="17" borderId="23" applyNumberFormat="0" applyAlignment="0" applyProtection="0"/>
    <xf numFmtId="0" fontId="35" fillId="17" borderId="23" applyNumberFormat="0" applyAlignment="0" applyProtection="0"/>
    <xf numFmtId="0" fontId="35" fillId="17" borderId="23" applyNumberFormat="0" applyAlignment="0" applyProtection="0"/>
    <xf numFmtId="0" fontId="35" fillId="17" borderId="23" applyNumberFormat="0" applyAlignment="0" applyProtection="0"/>
    <xf numFmtId="0" fontId="121" fillId="17" borderId="23" applyNumberFormat="0" applyAlignment="0" applyProtection="0"/>
    <xf numFmtId="0" fontId="35" fillId="17" borderId="23" applyNumberFormat="0" applyAlignment="0" applyProtection="0"/>
    <xf numFmtId="0" fontId="35" fillId="17" borderId="23" applyNumberFormat="0" applyAlignment="0" applyProtection="0"/>
    <xf numFmtId="0" fontId="35" fillId="17" borderId="23" applyNumberFormat="0" applyAlignment="0" applyProtection="0"/>
    <xf numFmtId="0" fontId="35" fillId="17" borderId="23" applyNumberFormat="0" applyAlignment="0" applyProtection="0"/>
    <xf numFmtId="0" fontId="35" fillId="17" borderId="23" applyNumberFormat="0" applyAlignment="0" applyProtection="0"/>
    <xf numFmtId="0" fontId="35" fillId="17" borderId="23" applyNumberFormat="0" applyAlignment="0" applyProtection="0"/>
    <xf numFmtId="0" fontId="35" fillId="17" borderId="23" applyNumberFormat="0" applyAlignment="0" applyProtection="0"/>
    <xf numFmtId="0" fontId="35" fillId="17" borderId="23" applyNumberFormat="0" applyAlignment="0" applyProtection="0"/>
    <xf numFmtId="0" fontId="35" fillId="17" borderId="23" applyNumberFormat="0" applyAlignment="0" applyProtection="0"/>
    <xf numFmtId="0" fontId="35" fillId="17" borderId="23" applyNumberFormat="0" applyAlignment="0" applyProtection="0"/>
    <xf numFmtId="0" fontId="121" fillId="17" borderId="23" applyNumberFormat="0" applyAlignment="0" applyProtection="0"/>
    <xf numFmtId="0" fontId="35" fillId="17" borderId="23" applyNumberFormat="0" applyAlignment="0" applyProtection="0"/>
    <xf numFmtId="0" fontId="35" fillId="17" borderId="23" applyNumberFormat="0" applyAlignment="0" applyProtection="0"/>
    <xf numFmtId="0" fontId="35" fillId="17" borderId="23" applyNumberFormat="0" applyAlignment="0" applyProtection="0"/>
    <xf numFmtId="0" fontId="35" fillId="17" borderId="23" applyNumberFormat="0" applyAlignment="0" applyProtection="0"/>
    <xf numFmtId="0" fontId="35" fillId="17" borderId="23" applyNumberFormat="0" applyAlignment="0" applyProtection="0"/>
    <xf numFmtId="0" fontId="35" fillId="17" borderId="23" applyNumberFormat="0" applyAlignment="0" applyProtection="0"/>
    <xf numFmtId="0" fontId="35" fillId="17" borderId="23" applyNumberFormat="0" applyAlignment="0" applyProtection="0"/>
    <xf numFmtId="0" fontId="35" fillId="17" borderId="23" applyNumberFormat="0" applyAlignment="0" applyProtection="0"/>
    <xf numFmtId="0" fontId="35" fillId="17" borderId="23" applyNumberFormat="0" applyAlignment="0" applyProtection="0"/>
    <xf numFmtId="0" fontId="121" fillId="17" borderId="23" applyNumberFormat="0" applyAlignment="0" applyProtection="0"/>
    <xf numFmtId="0" fontId="35" fillId="17" borderId="23" applyNumberFormat="0" applyAlignment="0" applyProtection="0"/>
    <xf numFmtId="0" fontId="35" fillId="17" borderId="23" applyNumberFormat="0" applyAlignment="0" applyProtection="0"/>
    <xf numFmtId="0" fontId="121" fillId="17" borderId="23" applyNumberFormat="0" applyAlignment="0" applyProtection="0"/>
    <xf numFmtId="0" fontId="35" fillId="17" borderId="23" applyNumberFormat="0" applyAlignment="0" applyProtection="0"/>
    <xf numFmtId="0" fontId="35" fillId="17" borderId="23" applyNumberFormat="0" applyAlignment="0" applyProtection="0"/>
    <xf numFmtId="0" fontId="121" fillId="17" borderId="23" applyNumberFormat="0" applyAlignment="0" applyProtection="0"/>
    <xf numFmtId="0" fontId="35" fillId="17" borderId="23" applyNumberFormat="0" applyAlignment="0" applyProtection="0"/>
    <xf numFmtId="0" fontId="35" fillId="17" borderId="23" applyNumberFormat="0" applyAlignment="0" applyProtection="0"/>
    <xf numFmtId="0" fontId="121" fillId="17" borderId="23" applyNumberFormat="0" applyAlignment="0" applyProtection="0"/>
    <xf numFmtId="0" fontId="35" fillId="17" borderId="23" applyNumberFormat="0" applyAlignment="0" applyProtection="0"/>
    <xf numFmtId="0" fontId="35" fillId="17" borderId="23" applyNumberFormat="0" applyAlignment="0" applyProtection="0"/>
    <xf numFmtId="0" fontId="35" fillId="17" borderId="23" applyNumberFormat="0" applyAlignment="0" applyProtection="0"/>
    <xf numFmtId="0" fontId="35" fillId="17" borderId="23" applyNumberFormat="0" applyAlignment="0" applyProtection="0"/>
    <xf numFmtId="0" fontId="35" fillId="17" borderId="23" applyNumberFormat="0" applyAlignment="0" applyProtection="0"/>
    <xf numFmtId="0" fontId="35" fillId="17" borderId="23" applyNumberFormat="0" applyAlignment="0" applyProtection="0"/>
    <xf numFmtId="0" fontId="35" fillId="17" borderId="23" applyNumberFormat="0" applyAlignment="0" applyProtection="0"/>
    <xf numFmtId="0" fontId="35" fillId="17" borderId="23" applyNumberFormat="0" applyAlignment="0" applyProtection="0"/>
    <xf numFmtId="0" fontId="122" fillId="0" borderId="0" applyNumberFormat="0" applyFill="0" applyBorder="0" applyAlignment="0" applyProtection="0">
      <alignment vertical="top"/>
      <protection locked="0"/>
    </xf>
    <xf numFmtId="49" fontId="123" fillId="0" borderId="0" applyNumberFormat="0" applyFill="0" applyBorder="0" applyAlignment="0" applyProtection="0">
      <alignment vertical="top"/>
    </xf>
    <xf numFmtId="49" fontId="123" fillId="0" borderId="0" applyNumberFormat="0" applyFill="0" applyBorder="0" applyAlignment="0" applyProtection="0">
      <alignment vertical="top"/>
    </xf>
    <xf numFmtId="49" fontId="123" fillId="0" borderId="0" applyNumberFormat="0" applyFill="0" applyBorder="0" applyAlignment="0" applyProtection="0">
      <alignment vertical="top"/>
    </xf>
    <xf numFmtId="49" fontId="123" fillId="0" borderId="0" applyNumberFormat="0" applyFill="0" applyBorder="0" applyAlignment="0" applyProtection="0">
      <alignment vertical="top"/>
    </xf>
    <xf numFmtId="49" fontId="123" fillId="0" borderId="0" applyNumberFormat="0" applyFill="0" applyBorder="0" applyAlignment="0" applyProtection="0">
      <alignment vertical="top"/>
    </xf>
    <xf numFmtId="49" fontId="123" fillId="0" borderId="0" applyNumberFormat="0" applyFill="0" applyBorder="0" applyAlignment="0" applyProtection="0">
      <alignment vertical="top"/>
    </xf>
    <xf numFmtId="49" fontId="123" fillId="0" borderId="0" applyNumberFormat="0" applyFill="0" applyBorder="0" applyAlignment="0" applyProtection="0">
      <alignment vertical="top"/>
    </xf>
    <xf numFmtId="0" fontId="122" fillId="0" borderId="0" applyNumberFormat="0" applyFill="0" applyBorder="0" applyAlignment="0" applyProtection="0">
      <alignment vertical="top"/>
      <protection locked="0"/>
    </xf>
    <xf numFmtId="0" fontId="122" fillId="0" borderId="0" applyNumberFormat="0" applyFill="0" applyBorder="0" applyAlignment="0" applyProtection="0">
      <alignment vertical="top"/>
      <protection locked="0"/>
    </xf>
    <xf numFmtId="0" fontId="124" fillId="0" borderId="0" applyNumberFormat="0" applyFill="0" applyBorder="0" applyAlignment="0" applyProtection="0">
      <alignment vertical="top"/>
      <protection locked="0"/>
    </xf>
    <xf numFmtId="0" fontId="124" fillId="0" borderId="0" applyNumberFormat="0" applyFill="0" applyBorder="0" applyAlignment="0" applyProtection="0">
      <alignment vertical="top"/>
      <protection locked="0"/>
    </xf>
    <xf numFmtId="0" fontId="124" fillId="0" borderId="0" applyNumberFormat="0" applyFill="0" applyBorder="0" applyAlignment="0" applyProtection="0">
      <alignment vertical="top"/>
      <protection locked="0"/>
    </xf>
    <xf numFmtId="0" fontId="124" fillId="0" borderId="0" applyNumberFormat="0" applyFill="0" applyBorder="0" applyAlignment="0" applyProtection="0">
      <alignment vertical="top"/>
      <protection locked="0"/>
    </xf>
    <xf numFmtId="0" fontId="124" fillId="0" borderId="0" applyNumberFormat="0" applyFill="0" applyBorder="0" applyAlignment="0" applyProtection="0">
      <alignment vertical="top"/>
      <protection locked="0"/>
    </xf>
    <xf numFmtId="0" fontId="124" fillId="0" borderId="0" applyNumberFormat="0" applyFill="0" applyBorder="0" applyAlignment="0" applyProtection="0">
      <alignment vertical="top"/>
      <protection locked="0"/>
    </xf>
    <xf numFmtId="0" fontId="124" fillId="0" borderId="0" applyNumberFormat="0" applyFill="0" applyBorder="0" applyAlignment="0" applyProtection="0">
      <alignment vertical="top"/>
      <protection locked="0"/>
    </xf>
    <xf numFmtId="49" fontId="123" fillId="0" borderId="0" applyNumberFormat="0" applyFill="0" applyBorder="0" applyAlignment="0" applyProtection="0">
      <alignment vertical="top"/>
    </xf>
    <xf numFmtId="49" fontId="123" fillId="0" borderId="0" applyNumberFormat="0" applyFill="0" applyBorder="0" applyAlignment="0" applyProtection="0">
      <alignment vertical="top"/>
    </xf>
    <xf numFmtId="0" fontId="124" fillId="0" borderId="0" applyNumberFormat="0" applyFill="0" applyBorder="0" applyAlignment="0" applyProtection="0">
      <alignment vertical="top"/>
      <protection locked="0"/>
    </xf>
    <xf numFmtId="0" fontId="124" fillId="0" borderId="0" applyNumberFormat="0" applyFill="0" applyBorder="0" applyAlignment="0" applyProtection="0">
      <alignment vertical="top"/>
      <protection locked="0"/>
    </xf>
    <xf numFmtId="0" fontId="124" fillId="0" borderId="0" applyNumberFormat="0" applyFill="0" applyBorder="0" applyAlignment="0" applyProtection="0">
      <alignment vertical="top"/>
      <protection locked="0"/>
    </xf>
    <xf numFmtId="0" fontId="124" fillId="0" borderId="0" applyNumberFormat="0" applyFill="0" applyBorder="0" applyAlignment="0" applyProtection="0">
      <alignment vertical="top"/>
      <protection locked="0"/>
    </xf>
    <xf numFmtId="0" fontId="124" fillId="0" borderId="0" applyNumberFormat="0" applyFill="0" applyBorder="0" applyAlignment="0" applyProtection="0">
      <alignment vertical="top"/>
      <protection locked="0"/>
    </xf>
    <xf numFmtId="0" fontId="124" fillId="0" borderId="0" applyNumberFormat="0" applyFill="0" applyBorder="0" applyAlignment="0" applyProtection="0">
      <alignment vertical="top"/>
      <protection locked="0"/>
    </xf>
    <xf numFmtId="0" fontId="124" fillId="0" borderId="0" applyNumberFormat="0" applyFill="0" applyBorder="0" applyAlignment="0" applyProtection="0">
      <alignment vertical="top"/>
      <protection locked="0"/>
    </xf>
    <xf numFmtId="0" fontId="124" fillId="0" borderId="0" applyNumberFormat="0" applyFill="0" applyBorder="0" applyAlignment="0" applyProtection="0">
      <alignment vertical="top"/>
      <protection locked="0"/>
    </xf>
    <xf numFmtId="0" fontId="124" fillId="0" borderId="0" applyNumberFormat="0" applyFill="0" applyBorder="0" applyAlignment="0" applyProtection="0">
      <alignment vertical="top"/>
      <protection locked="0"/>
    </xf>
    <xf numFmtId="49" fontId="123" fillId="0" borderId="0" applyNumberFormat="0" applyFill="0" applyBorder="0" applyAlignment="0" applyProtection="0">
      <alignment vertical="top"/>
    </xf>
    <xf numFmtId="49" fontId="123" fillId="0" borderId="0" applyNumberFormat="0" applyFill="0" applyBorder="0" applyAlignment="0" applyProtection="0">
      <alignment vertical="top"/>
    </xf>
    <xf numFmtId="49" fontId="123" fillId="0" borderId="0" applyNumberFormat="0" applyFill="0" applyBorder="0" applyAlignment="0" applyProtection="0">
      <alignment vertical="top"/>
    </xf>
    <xf numFmtId="49" fontId="123" fillId="0" borderId="0" applyNumberFormat="0" applyFill="0" applyBorder="0" applyAlignment="0" applyProtection="0">
      <alignment vertical="top"/>
    </xf>
    <xf numFmtId="49" fontId="123" fillId="0" borderId="0" applyNumberFormat="0" applyFill="0" applyBorder="0" applyAlignment="0" applyProtection="0">
      <alignment vertical="top"/>
    </xf>
    <xf numFmtId="49" fontId="123" fillId="0" borderId="0" applyNumberFormat="0" applyFill="0" applyBorder="0" applyAlignment="0" applyProtection="0">
      <alignment vertical="top"/>
    </xf>
    <xf numFmtId="49" fontId="123" fillId="0" borderId="0" applyNumberFormat="0" applyFill="0" applyBorder="0" applyAlignment="0" applyProtection="0">
      <alignment vertical="top"/>
    </xf>
    <xf numFmtId="0" fontId="70" fillId="0" borderId="0" applyNumberFormat="0" applyFill="0" applyBorder="0" applyAlignment="0" applyProtection="0">
      <alignment vertical="top"/>
      <protection locked="0"/>
    </xf>
    <xf numFmtId="0" fontId="70" fillId="0" borderId="0" applyNumberFormat="0" applyFill="0" applyBorder="0" applyAlignment="0" applyProtection="0">
      <alignment vertical="top"/>
      <protection locked="0"/>
    </xf>
    <xf numFmtId="0" fontId="125" fillId="0" borderId="0" applyNumberFormat="0" applyFill="0" applyBorder="0" applyAlignment="0" applyProtection="0">
      <alignment vertical="top"/>
      <protection locked="0"/>
    </xf>
    <xf numFmtId="0" fontId="125" fillId="0" borderId="0" applyNumberFormat="0" applyFill="0" applyBorder="0" applyAlignment="0" applyProtection="0">
      <alignment vertical="top"/>
      <protection locked="0"/>
    </xf>
    <xf numFmtId="210" fontId="126" fillId="0" borderId="17">
      <alignment vertical="top" wrapText="1"/>
    </xf>
    <xf numFmtId="4" fontId="127" fillId="0" borderId="17">
      <alignment horizontal="left" vertical="center"/>
    </xf>
    <xf numFmtId="4" fontId="127" fillId="0" borderId="17"/>
    <xf numFmtId="4" fontId="127" fillId="60" borderId="17"/>
    <xf numFmtId="4" fontId="127" fillId="61" borderId="17"/>
    <xf numFmtId="4" fontId="128" fillId="62" borderId="17"/>
    <xf numFmtId="4" fontId="129" fillId="2" borderId="17"/>
    <xf numFmtId="4" fontId="130" fillId="0" borderId="17">
      <alignment horizontal="center" wrapText="1"/>
    </xf>
    <xf numFmtId="210" fontId="127" fillId="0" borderId="17"/>
    <xf numFmtId="210" fontId="126" fillId="0" borderId="17">
      <alignment horizontal="center" vertical="center" wrapText="1"/>
    </xf>
    <xf numFmtId="210" fontId="126" fillId="0" borderId="17">
      <alignment vertical="top" wrapText="1"/>
    </xf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211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13" fillId="0" borderId="0"/>
    <xf numFmtId="0" fontId="13" fillId="0" borderId="0"/>
    <xf numFmtId="0" fontId="131" fillId="0" borderId="0" applyBorder="0">
      <alignment horizontal="center" vertical="center" wrapText="1"/>
    </xf>
    <xf numFmtId="0" fontId="132" fillId="0" borderId="44" applyNumberFormat="0" applyFill="0" applyAlignment="0" applyProtection="0"/>
    <xf numFmtId="0" fontId="132" fillId="0" borderId="44" applyNumberFormat="0" applyFill="0" applyAlignment="0" applyProtection="0"/>
    <xf numFmtId="0" fontId="132" fillId="0" borderId="44" applyNumberFormat="0" applyFill="0" applyAlignment="0" applyProtection="0"/>
    <xf numFmtId="0" fontId="132" fillId="0" borderId="44" applyNumberFormat="0" applyFill="0" applyAlignment="0" applyProtection="0"/>
    <xf numFmtId="0" fontId="133" fillId="0" borderId="44" applyNumberFormat="0" applyFill="0" applyAlignment="0" applyProtection="0"/>
    <xf numFmtId="0" fontId="132" fillId="0" borderId="44" applyNumberFormat="0" applyFill="0" applyAlignment="0" applyProtection="0"/>
    <xf numFmtId="0" fontId="132" fillId="0" borderId="44" applyNumberFormat="0" applyFill="0" applyAlignment="0" applyProtection="0"/>
    <xf numFmtId="0" fontId="132" fillId="0" borderId="44" applyNumberFormat="0" applyFill="0" applyAlignment="0" applyProtection="0"/>
    <xf numFmtId="0" fontId="132" fillId="0" borderId="44" applyNumberFormat="0" applyFill="0" applyAlignment="0" applyProtection="0"/>
    <xf numFmtId="0" fontId="132" fillId="0" borderId="44" applyNumberFormat="0" applyFill="0" applyAlignment="0" applyProtection="0"/>
    <xf numFmtId="0" fontId="132" fillId="0" borderId="44" applyNumberFormat="0" applyFill="0" applyAlignment="0" applyProtection="0"/>
    <xf numFmtId="0" fontId="132" fillId="0" borderId="44" applyNumberFormat="0" applyFill="0" applyAlignment="0" applyProtection="0"/>
    <xf numFmtId="0" fontId="132" fillId="0" borderId="44" applyNumberFormat="0" applyFill="0" applyAlignment="0" applyProtection="0"/>
    <xf numFmtId="0" fontId="132" fillId="0" borderId="44" applyNumberFormat="0" applyFill="0" applyAlignment="0" applyProtection="0"/>
    <xf numFmtId="0" fontId="132" fillId="0" borderId="44" applyNumberFormat="0" applyFill="0" applyAlignment="0" applyProtection="0"/>
    <xf numFmtId="0" fontId="133" fillId="0" borderId="44" applyNumberFormat="0" applyFill="0" applyAlignment="0" applyProtection="0"/>
    <xf numFmtId="0" fontId="132" fillId="0" borderId="44" applyNumberFormat="0" applyFill="0" applyAlignment="0" applyProtection="0"/>
    <xf numFmtId="0" fontId="132" fillId="0" borderId="44" applyNumberFormat="0" applyFill="0" applyAlignment="0" applyProtection="0"/>
    <xf numFmtId="0" fontId="132" fillId="0" borderId="44" applyNumberFormat="0" applyFill="0" applyAlignment="0" applyProtection="0"/>
    <xf numFmtId="0" fontId="132" fillId="0" borderId="44" applyNumberFormat="0" applyFill="0" applyAlignment="0" applyProtection="0"/>
    <xf numFmtId="0" fontId="132" fillId="0" borderId="44" applyNumberFormat="0" applyFill="0" applyAlignment="0" applyProtection="0"/>
    <xf numFmtId="0" fontId="132" fillId="0" borderId="44" applyNumberFormat="0" applyFill="0" applyAlignment="0" applyProtection="0"/>
    <xf numFmtId="0" fontId="132" fillId="0" borderId="44" applyNumberFormat="0" applyFill="0" applyAlignment="0" applyProtection="0"/>
    <xf numFmtId="0" fontId="132" fillId="0" borderId="44" applyNumberFormat="0" applyFill="0" applyAlignment="0" applyProtection="0"/>
    <xf numFmtId="0" fontId="132" fillId="0" borderId="44" applyNumberFormat="0" applyFill="0" applyAlignment="0" applyProtection="0"/>
    <xf numFmtId="0" fontId="133" fillId="0" borderId="44" applyNumberFormat="0" applyFill="0" applyAlignment="0" applyProtection="0"/>
    <xf numFmtId="0" fontId="132" fillId="0" borderId="44" applyNumberFormat="0" applyFill="0" applyAlignment="0" applyProtection="0"/>
    <xf numFmtId="0" fontId="132" fillId="0" borderId="44" applyNumberFormat="0" applyFill="0" applyAlignment="0" applyProtection="0"/>
    <xf numFmtId="0" fontId="133" fillId="0" borderId="44" applyNumberFormat="0" applyFill="0" applyAlignment="0" applyProtection="0"/>
    <xf numFmtId="0" fontId="132" fillId="0" borderId="44" applyNumberFormat="0" applyFill="0" applyAlignment="0" applyProtection="0"/>
    <xf numFmtId="0" fontId="132" fillId="0" borderId="44" applyNumberFormat="0" applyFill="0" applyAlignment="0" applyProtection="0"/>
    <xf numFmtId="0" fontId="133" fillId="0" borderId="44" applyNumberFormat="0" applyFill="0" applyAlignment="0" applyProtection="0"/>
    <xf numFmtId="0" fontId="132" fillId="0" borderId="44" applyNumberFormat="0" applyFill="0" applyAlignment="0" applyProtection="0"/>
    <xf numFmtId="0" fontId="132" fillId="0" borderId="44" applyNumberFormat="0" applyFill="0" applyAlignment="0" applyProtection="0"/>
    <xf numFmtId="0" fontId="133" fillId="0" borderId="44" applyNumberFormat="0" applyFill="0" applyAlignment="0" applyProtection="0"/>
    <xf numFmtId="0" fontId="132" fillId="0" borderId="44" applyNumberFormat="0" applyFill="0" applyAlignment="0" applyProtection="0"/>
    <xf numFmtId="0" fontId="132" fillId="0" borderId="44" applyNumberFormat="0" applyFill="0" applyAlignment="0" applyProtection="0"/>
    <xf numFmtId="0" fontId="132" fillId="0" borderId="44" applyNumberFormat="0" applyFill="0" applyAlignment="0" applyProtection="0"/>
    <xf numFmtId="0" fontId="132" fillId="0" borderId="44" applyNumberFormat="0" applyFill="0" applyAlignment="0" applyProtection="0"/>
    <xf numFmtId="0" fontId="132" fillId="0" borderId="44" applyNumberFormat="0" applyFill="0" applyAlignment="0" applyProtection="0"/>
    <xf numFmtId="0" fontId="132" fillId="0" borderId="44" applyNumberFormat="0" applyFill="0" applyAlignment="0" applyProtection="0"/>
    <xf numFmtId="0" fontId="132" fillId="0" borderId="44" applyNumberFormat="0" applyFill="0" applyAlignment="0" applyProtection="0"/>
    <xf numFmtId="0" fontId="132" fillId="0" borderId="44" applyNumberFormat="0" applyFill="0" applyAlignment="0" applyProtection="0"/>
    <xf numFmtId="0" fontId="134" fillId="0" borderId="45" applyNumberFormat="0" applyFill="0" applyAlignment="0" applyProtection="0"/>
    <xf numFmtId="0" fontId="5" fillId="0" borderId="20" applyNumberFormat="0" applyFill="0" applyAlignment="0" applyProtection="0"/>
    <xf numFmtId="0" fontId="134" fillId="0" borderId="45" applyNumberFormat="0" applyFill="0" applyAlignment="0" applyProtection="0"/>
    <xf numFmtId="0" fontId="134" fillId="0" borderId="45" applyNumberFormat="0" applyFill="0" applyAlignment="0" applyProtection="0"/>
    <xf numFmtId="0" fontId="134" fillId="0" borderId="45" applyNumberFormat="0" applyFill="0" applyAlignment="0" applyProtection="0"/>
    <xf numFmtId="0" fontId="135" fillId="0" borderId="45" applyNumberFormat="0" applyFill="0" applyAlignment="0" applyProtection="0"/>
    <xf numFmtId="0" fontId="134" fillId="0" borderId="45" applyNumberFormat="0" applyFill="0" applyAlignment="0" applyProtection="0"/>
    <xf numFmtId="0" fontId="134" fillId="0" borderId="45" applyNumberFormat="0" applyFill="0" applyAlignment="0" applyProtection="0"/>
    <xf numFmtId="0" fontId="134" fillId="0" borderId="45" applyNumberFormat="0" applyFill="0" applyAlignment="0" applyProtection="0"/>
    <xf numFmtId="0" fontId="134" fillId="0" borderId="45" applyNumberFormat="0" applyFill="0" applyAlignment="0" applyProtection="0"/>
    <xf numFmtId="0" fontId="134" fillId="0" borderId="45" applyNumberFormat="0" applyFill="0" applyAlignment="0" applyProtection="0"/>
    <xf numFmtId="0" fontId="134" fillId="0" borderId="45" applyNumberFormat="0" applyFill="0" applyAlignment="0" applyProtection="0"/>
    <xf numFmtId="0" fontId="134" fillId="0" borderId="45" applyNumberFormat="0" applyFill="0" applyAlignment="0" applyProtection="0"/>
    <xf numFmtId="0" fontId="134" fillId="0" borderId="45" applyNumberFormat="0" applyFill="0" applyAlignment="0" applyProtection="0"/>
    <xf numFmtId="0" fontId="134" fillId="0" borderId="45" applyNumberFormat="0" applyFill="0" applyAlignment="0" applyProtection="0"/>
    <xf numFmtId="0" fontId="134" fillId="0" borderId="45" applyNumberFormat="0" applyFill="0" applyAlignment="0" applyProtection="0"/>
    <xf numFmtId="0" fontId="135" fillId="0" borderId="45" applyNumberFormat="0" applyFill="0" applyAlignment="0" applyProtection="0"/>
    <xf numFmtId="0" fontId="134" fillId="0" borderId="45" applyNumberFormat="0" applyFill="0" applyAlignment="0" applyProtection="0"/>
    <xf numFmtId="0" fontId="134" fillId="0" borderId="45" applyNumberFormat="0" applyFill="0" applyAlignment="0" applyProtection="0"/>
    <xf numFmtId="0" fontId="134" fillId="0" borderId="45" applyNumberFormat="0" applyFill="0" applyAlignment="0" applyProtection="0"/>
    <xf numFmtId="0" fontId="134" fillId="0" borderId="45" applyNumberFormat="0" applyFill="0" applyAlignment="0" applyProtection="0"/>
    <xf numFmtId="0" fontId="134" fillId="0" borderId="45" applyNumberFormat="0" applyFill="0" applyAlignment="0" applyProtection="0"/>
    <xf numFmtId="0" fontId="134" fillId="0" borderId="45" applyNumberFormat="0" applyFill="0" applyAlignment="0" applyProtection="0"/>
    <xf numFmtId="0" fontId="134" fillId="0" borderId="45" applyNumberFormat="0" applyFill="0" applyAlignment="0" applyProtection="0"/>
    <xf numFmtId="0" fontId="134" fillId="0" borderId="45" applyNumberFormat="0" applyFill="0" applyAlignment="0" applyProtection="0"/>
    <xf numFmtId="0" fontId="134" fillId="0" borderId="45" applyNumberFormat="0" applyFill="0" applyAlignment="0" applyProtection="0"/>
    <xf numFmtId="0" fontId="135" fillId="0" borderId="45" applyNumberFormat="0" applyFill="0" applyAlignment="0" applyProtection="0"/>
    <xf numFmtId="0" fontId="134" fillId="0" borderId="45" applyNumberFormat="0" applyFill="0" applyAlignment="0" applyProtection="0"/>
    <xf numFmtId="0" fontId="134" fillId="0" borderId="45" applyNumberFormat="0" applyFill="0" applyAlignment="0" applyProtection="0"/>
    <xf numFmtId="0" fontId="135" fillId="0" borderId="45" applyNumberFormat="0" applyFill="0" applyAlignment="0" applyProtection="0"/>
    <xf numFmtId="0" fontId="134" fillId="0" borderId="45" applyNumberFormat="0" applyFill="0" applyAlignment="0" applyProtection="0"/>
    <xf numFmtId="0" fontId="134" fillId="0" borderId="45" applyNumberFormat="0" applyFill="0" applyAlignment="0" applyProtection="0"/>
    <xf numFmtId="0" fontId="135" fillId="0" borderId="45" applyNumberFormat="0" applyFill="0" applyAlignment="0" applyProtection="0"/>
    <xf numFmtId="0" fontId="134" fillId="0" borderId="45" applyNumberFormat="0" applyFill="0" applyAlignment="0" applyProtection="0"/>
    <xf numFmtId="0" fontId="134" fillId="0" borderId="45" applyNumberFormat="0" applyFill="0" applyAlignment="0" applyProtection="0"/>
    <xf numFmtId="0" fontId="135" fillId="0" borderId="45" applyNumberFormat="0" applyFill="0" applyAlignment="0" applyProtection="0"/>
    <xf numFmtId="0" fontId="134" fillId="0" borderId="45" applyNumberFormat="0" applyFill="0" applyAlignment="0" applyProtection="0"/>
    <xf numFmtId="0" fontId="134" fillId="0" borderId="45" applyNumberFormat="0" applyFill="0" applyAlignment="0" applyProtection="0"/>
    <xf numFmtId="0" fontId="134" fillId="0" borderId="45" applyNumberFormat="0" applyFill="0" applyAlignment="0" applyProtection="0"/>
    <xf numFmtId="0" fontId="134" fillId="0" borderId="45" applyNumberFormat="0" applyFill="0" applyAlignment="0" applyProtection="0"/>
    <xf numFmtId="0" fontId="134" fillId="0" borderId="45" applyNumberFormat="0" applyFill="0" applyAlignment="0" applyProtection="0"/>
    <xf numFmtId="0" fontId="134" fillId="0" borderId="45" applyNumberFormat="0" applyFill="0" applyAlignment="0" applyProtection="0"/>
    <xf numFmtId="0" fontId="134" fillId="0" borderId="45" applyNumberFormat="0" applyFill="0" applyAlignment="0" applyProtection="0"/>
    <xf numFmtId="0" fontId="134" fillId="0" borderId="45" applyNumberFormat="0" applyFill="0" applyAlignment="0" applyProtection="0"/>
    <xf numFmtId="0" fontId="65" fillId="0" borderId="29" applyNumberFormat="0" applyFill="0" applyAlignment="0" applyProtection="0"/>
    <xf numFmtId="0" fontId="6" fillId="0" borderId="21" applyNumberFormat="0" applyFill="0" applyAlignment="0" applyProtection="0"/>
    <xf numFmtId="0" fontId="65" fillId="0" borderId="29" applyNumberFormat="0" applyFill="0" applyAlignment="0" applyProtection="0"/>
    <xf numFmtId="0" fontId="65" fillId="0" borderId="29" applyNumberFormat="0" applyFill="0" applyAlignment="0" applyProtection="0"/>
    <xf numFmtId="0" fontId="65" fillId="0" borderId="29" applyNumberFormat="0" applyFill="0" applyAlignment="0" applyProtection="0"/>
    <xf numFmtId="0" fontId="136" fillId="0" borderId="29" applyNumberFormat="0" applyFill="0" applyAlignment="0" applyProtection="0"/>
    <xf numFmtId="0" fontId="65" fillId="0" borderId="29" applyNumberFormat="0" applyFill="0" applyAlignment="0" applyProtection="0"/>
    <xf numFmtId="0" fontId="65" fillId="0" borderId="29" applyNumberFormat="0" applyFill="0" applyAlignment="0" applyProtection="0"/>
    <xf numFmtId="0" fontId="65" fillId="0" borderId="29" applyNumberFormat="0" applyFill="0" applyAlignment="0" applyProtection="0"/>
    <xf numFmtId="0" fontId="65" fillId="0" borderId="29" applyNumberFormat="0" applyFill="0" applyAlignment="0" applyProtection="0"/>
    <xf numFmtId="0" fontId="65" fillId="0" borderId="29" applyNumberFormat="0" applyFill="0" applyAlignment="0" applyProtection="0"/>
    <xf numFmtId="0" fontId="65" fillId="0" borderId="29" applyNumberFormat="0" applyFill="0" applyAlignment="0" applyProtection="0"/>
    <xf numFmtId="0" fontId="65" fillId="0" borderId="29" applyNumberFormat="0" applyFill="0" applyAlignment="0" applyProtection="0"/>
    <xf numFmtId="0" fontId="65" fillId="0" borderId="29" applyNumberFormat="0" applyFill="0" applyAlignment="0" applyProtection="0"/>
    <xf numFmtId="0" fontId="65" fillId="0" borderId="29" applyNumberFormat="0" applyFill="0" applyAlignment="0" applyProtection="0"/>
    <xf numFmtId="0" fontId="65" fillId="0" borderId="29" applyNumberFormat="0" applyFill="0" applyAlignment="0" applyProtection="0"/>
    <xf numFmtId="0" fontId="136" fillId="0" borderId="29" applyNumberFormat="0" applyFill="0" applyAlignment="0" applyProtection="0"/>
    <xf numFmtId="0" fontId="65" fillId="0" borderId="29" applyNumberFormat="0" applyFill="0" applyAlignment="0" applyProtection="0"/>
    <xf numFmtId="0" fontId="65" fillId="0" borderId="29" applyNumberFormat="0" applyFill="0" applyAlignment="0" applyProtection="0"/>
    <xf numFmtId="0" fontId="65" fillId="0" borderId="29" applyNumberFormat="0" applyFill="0" applyAlignment="0" applyProtection="0"/>
    <xf numFmtId="0" fontId="65" fillId="0" borderId="29" applyNumberFormat="0" applyFill="0" applyAlignment="0" applyProtection="0"/>
    <xf numFmtId="0" fontId="65" fillId="0" borderId="29" applyNumberFormat="0" applyFill="0" applyAlignment="0" applyProtection="0"/>
    <xf numFmtId="0" fontId="65" fillId="0" borderId="29" applyNumberFormat="0" applyFill="0" applyAlignment="0" applyProtection="0"/>
    <xf numFmtId="0" fontId="65" fillId="0" borderId="29" applyNumberFormat="0" applyFill="0" applyAlignment="0" applyProtection="0"/>
    <xf numFmtId="0" fontId="65" fillId="0" borderId="29" applyNumberFormat="0" applyFill="0" applyAlignment="0" applyProtection="0"/>
    <xf numFmtId="0" fontId="65" fillId="0" borderId="29" applyNumberFormat="0" applyFill="0" applyAlignment="0" applyProtection="0"/>
    <xf numFmtId="0" fontId="136" fillId="0" borderId="29" applyNumberFormat="0" applyFill="0" applyAlignment="0" applyProtection="0"/>
    <xf numFmtId="0" fontId="65" fillId="0" borderId="29" applyNumberFormat="0" applyFill="0" applyAlignment="0" applyProtection="0"/>
    <xf numFmtId="0" fontId="65" fillId="0" borderId="29" applyNumberFormat="0" applyFill="0" applyAlignment="0" applyProtection="0"/>
    <xf numFmtId="0" fontId="136" fillId="0" borderId="29" applyNumberFormat="0" applyFill="0" applyAlignment="0" applyProtection="0"/>
    <xf numFmtId="0" fontId="65" fillId="0" borderId="29" applyNumberFormat="0" applyFill="0" applyAlignment="0" applyProtection="0"/>
    <xf numFmtId="0" fontId="65" fillId="0" borderId="29" applyNumberFormat="0" applyFill="0" applyAlignment="0" applyProtection="0"/>
    <xf numFmtId="0" fontId="136" fillId="0" borderId="29" applyNumberFormat="0" applyFill="0" applyAlignment="0" applyProtection="0"/>
    <xf numFmtId="0" fontId="65" fillId="0" borderId="29" applyNumberFormat="0" applyFill="0" applyAlignment="0" applyProtection="0"/>
    <xf numFmtId="0" fontId="65" fillId="0" borderId="29" applyNumberFormat="0" applyFill="0" applyAlignment="0" applyProtection="0"/>
    <xf numFmtId="0" fontId="136" fillId="0" borderId="29" applyNumberFormat="0" applyFill="0" applyAlignment="0" applyProtection="0"/>
    <xf numFmtId="0" fontId="65" fillId="0" borderId="29" applyNumberFormat="0" applyFill="0" applyAlignment="0" applyProtection="0"/>
    <xf numFmtId="0" fontId="65" fillId="0" borderId="29" applyNumberFormat="0" applyFill="0" applyAlignment="0" applyProtection="0"/>
    <xf numFmtId="0" fontId="65" fillId="0" borderId="29" applyNumberFormat="0" applyFill="0" applyAlignment="0" applyProtection="0"/>
    <xf numFmtId="0" fontId="65" fillId="0" borderId="29" applyNumberFormat="0" applyFill="0" applyAlignment="0" applyProtection="0"/>
    <xf numFmtId="0" fontId="65" fillId="0" borderId="29" applyNumberFormat="0" applyFill="0" applyAlignment="0" applyProtection="0"/>
    <xf numFmtId="0" fontId="65" fillId="0" borderId="29" applyNumberFormat="0" applyFill="0" applyAlignment="0" applyProtection="0"/>
    <xf numFmtId="0" fontId="65" fillId="0" borderId="29" applyNumberFormat="0" applyFill="0" applyAlignment="0" applyProtection="0"/>
    <xf numFmtId="0" fontId="65" fillId="0" borderId="29" applyNumberFormat="0" applyFill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131" fillId="0" borderId="0" applyBorder="0">
      <alignment horizontal="center" vertical="center" wrapText="1"/>
    </xf>
    <xf numFmtId="208" fontId="137" fillId="0" borderId="0" applyProtection="0">
      <alignment horizontal="center"/>
    </xf>
    <xf numFmtId="0" fontId="138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9" fillId="0" borderId="46" applyBorder="0">
      <alignment horizontal="center" vertical="center" wrapText="1"/>
    </xf>
    <xf numFmtId="184" fontId="40" fillId="28" borderId="25"/>
    <xf numFmtId="4" fontId="10" fillId="4" borderId="17" applyBorder="0">
      <alignment horizontal="right"/>
    </xf>
    <xf numFmtId="49" fontId="140" fillId="0" borderId="0" applyBorder="0">
      <alignment vertical="center"/>
    </xf>
    <xf numFmtId="0" fontId="141" fillId="0" borderId="47" applyNumberFormat="0" applyFill="0" applyAlignment="0" applyProtection="0"/>
    <xf numFmtId="0" fontId="141" fillId="0" borderId="47" applyNumberFormat="0" applyFill="0" applyAlignment="0" applyProtection="0"/>
    <xf numFmtId="0" fontId="141" fillId="0" borderId="47" applyNumberFormat="0" applyFill="0" applyAlignment="0" applyProtection="0"/>
    <xf numFmtId="0" fontId="141" fillId="0" borderId="47" applyNumberFormat="0" applyFill="0" applyAlignment="0" applyProtection="0"/>
    <xf numFmtId="0" fontId="142" fillId="0" borderId="47" applyNumberFormat="0" applyFill="0" applyAlignment="0" applyProtection="0"/>
    <xf numFmtId="0" fontId="141" fillId="0" borderId="47" applyNumberFormat="0" applyFill="0" applyAlignment="0" applyProtection="0"/>
    <xf numFmtId="0" fontId="141" fillId="0" borderId="47" applyNumberFormat="0" applyFill="0" applyAlignment="0" applyProtection="0"/>
    <xf numFmtId="0" fontId="141" fillId="0" borderId="47" applyNumberFormat="0" applyFill="0" applyAlignment="0" applyProtection="0"/>
    <xf numFmtId="0" fontId="141" fillId="0" borderId="47" applyNumberFormat="0" applyFill="0" applyAlignment="0" applyProtection="0"/>
    <xf numFmtId="0" fontId="141" fillId="0" borderId="47" applyNumberFormat="0" applyFill="0" applyAlignment="0" applyProtection="0"/>
    <xf numFmtId="0" fontId="141" fillId="0" borderId="47" applyNumberFormat="0" applyFill="0" applyAlignment="0" applyProtection="0"/>
    <xf numFmtId="0" fontId="141" fillId="0" borderId="47" applyNumberFormat="0" applyFill="0" applyAlignment="0" applyProtection="0"/>
    <xf numFmtId="0" fontId="141" fillId="0" borderId="47" applyNumberFormat="0" applyFill="0" applyAlignment="0" applyProtection="0"/>
    <xf numFmtId="0" fontId="141" fillId="0" borderId="47" applyNumberFormat="0" applyFill="0" applyAlignment="0" applyProtection="0"/>
    <xf numFmtId="0" fontId="141" fillId="0" borderId="47" applyNumberFormat="0" applyFill="0" applyAlignment="0" applyProtection="0"/>
    <xf numFmtId="0" fontId="142" fillId="0" borderId="47" applyNumberFormat="0" applyFill="0" applyAlignment="0" applyProtection="0"/>
    <xf numFmtId="0" fontId="141" fillId="0" borderId="47" applyNumberFormat="0" applyFill="0" applyAlignment="0" applyProtection="0"/>
    <xf numFmtId="0" fontId="141" fillId="0" borderId="47" applyNumberFormat="0" applyFill="0" applyAlignment="0" applyProtection="0"/>
    <xf numFmtId="0" fontId="141" fillId="0" borderId="47" applyNumberFormat="0" applyFill="0" applyAlignment="0" applyProtection="0"/>
    <xf numFmtId="0" fontId="141" fillId="0" borderId="47" applyNumberFormat="0" applyFill="0" applyAlignment="0" applyProtection="0"/>
    <xf numFmtId="0" fontId="141" fillId="0" borderId="47" applyNumberFormat="0" applyFill="0" applyAlignment="0" applyProtection="0"/>
    <xf numFmtId="0" fontId="141" fillId="0" borderId="47" applyNumberFormat="0" applyFill="0" applyAlignment="0" applyProtection="0"/>
    <xf numFmtId="0" fontId="141" fillId="0" borderId="47" applyNumberFormat="0" applyFill="0" applyAlignment="0" applyProtection="0"/>
    <xf numFmtId="0" fontId="141" fillId="0" borderId="47" applyNumberFormat="0" applyFill="0" applyAlignment="0" applyProtection="0"/>
    <xf numFmtId="0" fontId="141" fillId="0" borderId="47" applyNumberFormat="0" applyFill="0" applyAlignment="0" applyProtection="0"/>
    <xf numFmtId="0" fontId="142" fillId="0" borderId="47" applyNumberFormat="0" applyFill="0" applyAlignment="0" applyProtection="0"/>
    <xf numFmtId="0" fontId="141" fillId="0" borderId="47" applyNumberFormat="0" applyFill="0" applyAlignment="0" applyProtection="0"/>
    <xf numFmtId="0" fontId="141" fillId="0" borderId="47" applyNumberFormat="0" applyFill="0" applyAlignment="0" applyProtection="0"/>
    <xf numFmtId="0" fontId="142" fillId="0" borderId="47" applyNumberFormat="0" applyFill="0" applyAlignment="0" applyProtection="0"/>
    <xf numFmtId="0" fontId="141" fillId="0" borderId="47" applyNumberFormat="0" applyFill="0" applyAlignment="0" applyProtection="0"/>
    <xf numFmtId="0" fontId="141" fillId="0" borderId="47" applyNumberFormat="0" applyFill="0" applyAlignment="0" applyProtection="0"/>
    <xf numFmtId="0" fontId="142" fillId="0" borderId="47" applyNumberFormat="0" applyFill="0" applyAlignment="0" applyProtection="0"/>
    <xf numFmtId="0" fontId="141" fillId="0" borderId="47" applyNumberFormat="0" applyFill="0" applyAlignment="0" applyProtection="0"/>
    <xf numFmtId="0" fontId="141" fillId="0" borderId="47" applyNumberFormat="0" applyFill="0" applyAlignment="0" applyProtection="0"/>
    <xf numFmtId="0" fontId="142" fillId="0" borderId="47" applyNumberFormat="0" applyFill="0" applyAlignment="0" applyProtection="0"/>
    <xf numFmtId="0" fontId="141" fillId="0" borderId="47" applyNumberFormat="0" applyFill="0" applyAlignment="0" applyProtection="0"/>
    <xf numFmtId="0" fontId="141" fillId="0" borderId="47" applyNumberFormat="0" applyFill="0" applyAlignment="0" applyProtection="0"/>
    <xf numFmtId="0" fontId="141" fillId="0" borderId="47" applyNumberFormat="0" applyFill="0" applyAlignment="0" applyProtection="0"/>
    <xf numFmtId="0" fontId="141" fillId="0" borderId="47" applyNumberFormat="0" applyFill="0" applyAlignment="0" applyProtection="0"/>
    <xf numFmtId="0" fontId="141" fillId="0" borderId="47" applyNumberFormat="0" applyFill="0" applyAlignment="0" applyProtection="0"/>
    <xf numFmtId="0" fontId="141" fillId="0" borderId="47" applyNumberFormat="0" applyFill="0" applyAlignment="0" applyProtection="0"/>
    <xf numFmtId="0" fontId="141" fillId="0" borderId="47" applyNumberFormat="0" applyFill="0" applyAlignment="0" applyProtection="0"/>
    <xf numFmtId="0" fontId="141" fillId="0" borderId="47" applyNumberFormat="0" applyFill="0" applyAlignment="0" applyProtection="0"/>
    <xf numFmtId="3" fontId="40" fillId="0" borderId="17" applyBorder="0">
      <alignment vertical="center"/>
    </xf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36" fillId="27" borderId="26" applyNumberFormat="0" applyAlignment="0" applyProtection="0"/>
    <xf numFmtId="0" fontId="36" fillId="27" borderId="26" applyNumberFormat="0" applyAlignment="0" applyProtection="0"/>
    <xf numFmtId="0" fontId="36" fillId="27" borderId="26" applyNumberFormat="0" applyAlignment="0" applyProtection="0"/>
    <xf numFmtId="0" fontId="36" fillId="27" borderId="26" applyNumberFormat="0" applyAlignment="0" applyProtection="0"/>
    <xf numFmtId="0" fontId="143" fillId="27" borderId="26" applyNumberFormat="0" applyAlignment="0" applyProtection="0"/>
    <xf numFmtId="0" fontId="36" fillId="27" borderId="26" applyNumberFormat="0" applyAlignment="0" applyProtection="0"/>
    <xf numFmtId="0" fontId="36" fillId="27" borderId="26" applyNumberFormat="0" applyAlignment="0" applyProtection="0"/>
    <xf numFmtId="0" fontId="36" fillId="27" borderId="26" applyNumberFormat="0" applyAlignment="0" applyProtection="0"/>
    <xf numFmtId="0" fontId="36" fillId="27" borderId="26" applyNumberFormat="0" applyAlignment="0" applyProtection="0"/>
    <xf numFmtId="0" fontId="36" fillId="27" borderId="26" applyNumberFormat="0" applyAlignment="0" applyProtection="0"/>
    <xf numFmtId="0" fontId="36" fillId="27" borderId="26" applyNumberFormat="0" applyAlignment="0" applyProtection="0"/>
    <xf numFmtId="0" fontId="36" fillId="27" borderId="26" applyNumberFormat="0" applyAlignment="0" applyProtection="0"/>
    <xf numFmtId="0" fontId="36" fillId="27" borderId="26" applyNumberFormat="0" applyAlignment="0" applyProtection="0"/>
    <xf numFmtId="0" fontId="36" fillId="27" borderId="26" applyNumberFormat="0" applyAlignment="0" applyProtection="0"/>
    <xf numFmtId="0" fontId="36" fillId="27" borderId="26" applyNumberFormat="0" applyAlignment="0" applyProtection="0"/>
    <xf numFmtId="0" fontId="143" fillId="27" borderId="26" applyNumberFormat="0" applyAlignment="0" applyProtection="0"/>
    <xf numFmtId="0" fontId="36" fillId="27" borderId="26" applyNumberFormat="0" applyAlignment="0" applyProtection="0"/>
    <xf numFmtId="0" fontId="36" fillId="27" borderId="26" applyNumberFormat="0" applyAlignment="0" applyProtection="0"/>
    <xf numFmtId="0" fontId="36" fillId="27" borderId="26" applyNumberFormat="0" applyAlignment="0" applyProtection="0"/>
    <xf numFmtId="0" fontId="36" fillId="27" borderId="26" applyNumberFormat="0" applyAlignment="0" applyProtection="0"/>
    <xf numFmtId="0" fontId="36" fillId="27" borderId="26" applyNumberFormat="0" applyAlignment="0" applyProtection="0"/>
    <xf numFmtId="0" fontId="36" fillId="27" borderId="26" applyNumberFormat="0" applyAlignment="0" applyProtection="0"/>
    <xf numFmtId="0" fontId="36" fillId="27" borderId="26" applyNumberFormat="0" applyAlignment="0" applyProtection="0"/>
    <xf numFmtId="0" fontId="36" fillId="27" borderId="26" applyNumberFormat="0" applyAlignment="0" applyProtection="0"/>
    <xf numFmtId="0" fontId="36" fillId="27" borderId="26" applyNumberFormat="0" applyAlignment="0" applyProtection="0"/>
    <xf numFmtId="0" fontId="143" fillId="27" borderId="26" applyNumberFormat="0" applyAlignment="0" applyProtection="0"/>
    <xf numFmtId="0" fontId="36" fillId="27" borderId="26" applyNumberFormat="0" applyAlignment="0" applyProtection="0"/>
    <xf numFmtId="0" fontId="36" fillId="27" borderId="26" applyNumberFormat="0" applyAlignment="0" applyProtection="0"/>
    <xf numFmtId="0" fontId="143" fillId="27" borderId="26" applyNumberFormat="0" applyAlignment="0" applyProtection="0"/>
    <xf numFmtId="0" fontId="36" fillId="27" borderId="26" applyNumberFormat="0" applyAlignment="0" applyProtection="0"/>
    <xf numFmtId="0" fontId="36" fillId="27" borderId="26" applyNumberFormat="0" applyAlignment="0" applyProtection="0"/>
    <xf numFmtId="0" fontId="143" fillId="27" borderId="26" applyNumberFormat="0" applyAlignment="0" applyProtection="0"/>
    <xf numFmtId="0" fontId="36" fillId="27" borderId="26" applyNumberFormat="0" applyAlignment="0" applyProtection="0"/>
    <xf numFmtId="0" fontId="36" fillId="27" borderId="26" applyNumberFormat="0" applyAlignment="0" applyProtection="0"/>
    <xf numFmtId="0" fontId="143" fillId="27" borderId="26" applyNumberFormat="0" applyAlignment="0" applyProtection="0"/>
    <xf numFmtId="0" fontId="36" fillId="27" borderId="26" applyNumberFormat="0" applyAlignment="0" applyProtection="0"/>
    <xf numFmtId="0" fontId="36" fillId="27" borderId="26" applyNumberFormat="0" applyAlignment="0" applyProtection="0"/>
    <xf numFmtId="0" fontId="36" fillId="27" borderId="26" applyNumberFormat="0" applyAlignment="0" applyProtection="0"/>
    <xf numFmtId="0" fontId="36" fillId="27" borderId="26" applyNumberFormat="0" applyAlignment="0" applyProtection="0"/>
    <xf numFmtId="0" fontId="36" fillId="27" borderId="26" applyNumberFormat="0" applyAlignment="0" applyProtection="0"/>
    <xf numFmtId="0" fontId="36" fillId="27" borderId="26" applyNumberFormat="0" applyAlignment="0" applyProtection="0"/>
    <xf numFmtId="0" fontId="36" fillId="27" borderId="26" applyNumberFormat="0" applyAlignment="0" applyProtection="0"/>
    <xf numFmtId="0" fontId="36" fillId="27" borderId="26" applyNumberFormat="0" applyAlignment="0" applyProtection="0"/>
    <xf numFmtId="0" fontId="21" fillId="0" borderId="0">
      <alignment wrapText="1"/>
    </xf>
    <xf numFmtId="0" fontId="80" fillId="3" borderId="0" applyFill="0">
      <alignment wrapText="1"/>
    </xf>
    <xf numFmtId="0" fontId="80" fillId="3" borderId="0" applyFill="0">
      <alignment wrapText="1"/>
    </xf>
    <xf numFmtId="0" fontId="80" fillId="3" borderId="0" applyFill="0">
      <alignment wrapText="1"/>
    </xf>
    <xf numFmtId="0" fontId="80" fillId="3" borderId="0" applyFill="0">
      <alignment wrapText="1"/>
    </xf>
    <xf numFmtId="0" fontId="80" fillId="3" borderId="0" applyFill="0">
      <alignment wrapText="1"/>
    </xf>
    <xf numFmtId="0" fontId="80" fillId="3" borderId="0" applyFill="0">
      <alignment wrapText="1"/>
    </xf>
    <xf numFmtId="0" fontId="80" fillId="3" borderId="0" applyFill="0">
      <alignment wrapText="1"/>
    </xf>
    <xf numFmtId="0" fontId="80" fillId="3" borderId="0" applyFill="0">
      <alignment wrapText="1"/>
    </xf>
    <xf numFmtId="0" fontId="80" fillId="3" borderId="0" applyFill="0">
      <alignment wrapText="1"/>
    </xf>
    <xf numFmtId="0" fontId="80" fillId="3" borderId="0" applyFill="0">
      <alignment wrapText="1"/>
    </xf>
    <xf numFmtId="0" fontId="80" fillId="3" borderId="0" applyFill="0">
      <alignment wrapText="1"/>
    </xf>
    <xf numFmtId="0" fontId="80" fillId="3" borderId="0" applyFill="0">
      <alignment wrapText="1"/>
    </xf>
    <xf numFmtId="0" fontId="80" fillId="3" borderId="0" applyFill="0">
      <alignment wrapText="1"/>
    </xf>
    <xf numFmtId="0" fontId="80" fillId="3" borderId="0" applyFill="0">
      <alignment wrapText="1"/>
    </xf>
    <xf numFmtId="0" fontId="80" fillId="3" borderId="0" applyFill="0">
      <alignment wrapText="1"/>
    </xf>
    <xf numFmtId="0" fontId="80" fillId="3" borderId="0" applyFill="0">
      <alignment wrapText="1"/>
    </xf>
    <xf numFmtId="0" fontId="80" fillId="3" borderId="0" applyFill="0">
      <alignment wrapText="1"/>
    </xf>
    <xf numFmtId="0" fontId="80" fillId="3" borderId="0" applyFill="0">
      <alignment wrapText="1"/>
    </xf>
    <xf numFmtId="0" fontId="80" fillId="3" borderId="0" applyFill="0">
      <alignment wrapText="1"/>
    </xf>
    <xf numFmtId="0" fontId="80" fillId="3" borderId="0" applyFill="0">
      <alignment wrapText="1"/>
    </xf>
    <xf numFmtId="0" fontId="80" fillId="3" borderId="0" applyFill="0">
      <alignment wrapText="1"/>
    </xf>
    <xf numFmtId="0" fontId="80" fillId="3" borderId="0" applyFill="0">
      <alignment wrapText="1"/>
    </xf>
    <xf numFmtId="0" fontId="80" fillId="3" borderId="0" applyFill="0">
      <alignment wrapText="1"/>
    </xf>
    <xf numFmtId="0" fontId="80" fillId="3" borderId="0" applyFill="0">
      <alignment wrapText="1"/>
    </xf>
    <xf numFmtId="0" fontId="80" fillId="3" borderId="0" applyFill="0">
      <alignment wrapText="1"/>
    </xf>
    <xf numFmtId="0" fontId="80" fillId="3" borderId="0" applyFill="0">
      <alignment wrapText="1"/>
    </xf>
    <xf numFmtId="0" fontId="80" fillId="3" borderId="0" applyFill="0">
      <alignment wrapText="1"/>
    </xf>
    <xf numFmtId="0" fontId="80" fillId="3" borderId="0" applyFill="0">
      <alignment wrapText="1"/>
    </xf>
    <xf numFmtId="0" fontId="80" fillId="3" borderId="0" applyFill="0">
      <alignment wrapText="1"/>
    </xf>
    <xf numFmtId="0" fontId="80" fillId="3" borderId="0" applyFill="0">
      <alignment wrapText="1"/>
    </xf>
    <xf numFmtId="0" fontId="80" fillId="3" borderId="0" applyFill="0">
      <alignment wrapText="1"/>
    </xf>
    <xf numFmtId="0" fontId="80" fillId="3" borderId="0" applyFill="0">
      <alignment wrapText="1"/>
    </xf>
    <xf numFmtId="0" fontId="80" fillId="3" borderId="0" applyFill="0">
      <alignment wrapText="1"/>
    </xf>
    <xf numFmtId="0" fontId="80" fillId="3" borderId="0" applyFill="0">
      <alignment wrapText="1"/>
    </xf>
    <xf numFmtId="0" fontId="80" fillId="3" borderId="0" applyFill="0">
      <alignment wrapText="1"/>
    </xf>
    <xf numFmtId="0" fontId="80" fillId="3" borderId="0" applyFill="0">
      <alignment wrapText="1"/>
    </xf>
    <xf numFmtId="0" fontId="80" fillId="3" borderId="0" applyFill="0">
      <alignment wrapText="1"/>
    </xf>
    <xf numFmtId="0" fontId="80" fillId="3" borderId="0" applyFill="0">
      <alignment wrapText="1"/>
    </xf>
    <xf numFmtId="0" fontId="80" fillId="3" borderId="0" applyFill="0">
      <alignment wrapText="1"/>
    </xf>
    <xf numFmtId="0" fontId="80" fillId="3" borderId="0" applyFill="0">
      <alignment wrapText="1"/>
    </xf>
    <xf numFmtId="0" fontId="80" fillId="3" borderId="0" applyFill="0">
      <alignment wrapText="1"/>
    </xf>
    <xf numFmtId="0" fontId="80" fillId="3" borderId="0" applyFill="0">
      <alignment wrapText="1"/>
    </xf>
    <xf numFmtId="0" fontId="80" fillId="3" borderId="0" applyFill="0">
      <alignment wrapText="1"/>
    </xf>
    <xf numFmtId="0" fontId="80" fillId="3" borderId="0" applyFill="0">
      <alignment wrapText="1"/>
    </xf>
    <xf numFmtId="0" fontId="80" fillId="3" borderId="0" applyFill="0">
      <alignment wrapText="1"/>
    </xf>
    <xf numFmtId="0" fontId="80" fillId="3" borderId="0" applyFill="0">
      <alignment wrapText="1"/>
    </xf>
    <xf numFmtId="0" fontId="80" fillId="3" borderId="0" applyFill="0">
      <alignment wrapText="1"/>
    </xf>
    <xf numFmtId="0" fontId="80" fillId="3" borderId="0" applyFill="0">
      <alignment wrapText="1"/>
    </xf>
    <xf numFmtId="0" fontId="80" fillId="3" borderId="0" applyFill="0">
      <alignment wrapText="1"/>
    </xf>
    <xf numFmtId="0" fontId="80" fillId="3" borderId="0" applyFill="0">
      <alignment wrapText="1"/>
    </xf>
    <xf numFmtId="0" fontId="80" fillId="3" borderId="0" applyFill="0">
      <alignment wrapText="1"/>
    </xf>
    <xf numFmtId="0" fontId="80" fillId="3" borderId="0" applyFill="0">
      <alignment wrapText="1"/>
    </xf>
    <xf numFmtId="0" fontId="80" fillId="3" borderId="0" applyFill="0">
      <alignment wrapText="1"/>
    </xf>
    <xf numFmtId="174" fontId="80" fillId="3" borderId="0" applyFill="0">
      <alignment wrapText="1"/>
    </xf>
    <xf numFmtId="0" fontId="139" fillId="0" borderId="0">
      <alignment horizontal="center" vertical="top" wrapText="1"/>
    </xf>
    <xf numFmtId="0" fontId="144" fillId="0" borderId="0">
      <alignment horizontal="center" vertical="center" wrapText="1"/>
    </xf>
    <xf numFmtId="0" fontId="144" fillId="0" borderId="0">
      <alignment horizontal="center" vertical="center" wrapText="1"/>
    </xf>
    <xf numFmtId="174" fontId="139" fillId="0" borderId="0">
      <alignment horizontal="center" vertical="top" wrapText="1"/>
    </xf>
    <xf numFmtId="170" fontId="145" fillId="3" borderId="17">
      <alignment wrapText="1"/>
    </xf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164" fontId="146" fillId="0" borderId="0"/>
    <xf numFmtId="0" fontId="79" fillId="34" borderId="0" applyNumberFormat="0" applyBorder="0" applyAlignment="0" applyProtection="0"/>
    <xf numFmtId="0" fontId="79" fillId="34" borderId="0" applyNumberFormat="0" applyBorder="0" applyAlignment="0" applyProtection="0"/>
    <xf numFmtId="0" fontId="79" fillId="34" borderId="0" applyNumberFormat="0" applyBorder="0" applyAlignment="0" applyProtection="0"/>
    <xf numFmtId="0" fontId="79" fillId="34" borderId="0" applyNumberFormat="0" applyBorder="0" applyAlignment="0" applyProtection="0"/>
    <xf numFmtId="0" fontId="147" fillId="34" borderId="0" applyNumberFormat="0" applyBorder="0" applyAlignment="0" applyProtection="0"/>
    <xf numFmtId="0" fontId="79" fillId="34" borderId="0" applyNumberFormat="0" applyBorder="0" applyAlignment="0" applyProtection="0"/>
    <xf numFmtId="0" fontId="79" fillId="34" borderId="0" applyNumberFormat="0" applyBorder="0" applyAlignment="0" applyProtection="0"/>
    <xf numFmtId="0" fontId="79" fillId="34" borderId="0" applyNumberFormat="0" applyBorder="0" applyAlignment="0" applyProtection="0"/>
    <xf numFmtId="0" fontId="79" fillId="34" borderId="0" applyNumberFormat="0" applyBorder="0" applyAlignment="0" applyProtection="0"/>
    <xf numFmtId="0" fontId="79" fillId="34" borderId="0" applyNumberFormat="0" applyBorder="0" applyAlignment="0" applyProtection="0"/>
    <xf numFmtId="0" fontId="79" fillId="34" borderId="0" applyNumberFormat="0" applyBorder="0" applyAlignment="0" applyProtection="0"/>
    <xf numFmtId="0" fontId="79" fillId="34" borderId="0" applyNumberFormat="0" applyBorder="0" applyAlignment="0" applyProtection="0"/>
    <xf numFmtId="0" fontId="79" fillId="34" borderId="0" applyNumberFormat="0" applyBorder="0" applyAlignment="0" applyProtection="0"/>
    <xf numFmtId="0" fontId="79" fillId="34" borderId="0" applyNumberFormat="0" applyBorder="0" applyAlignment="0" applyProtection="0"/>
    <xf numFmtId="0" fontId="79" fillId="34" borderId="0" applyNumberFormat="0" applyBorder="0" applyAlignment="0" applyProtection="0"/>
    <xf numFmtId="0" fontId="147" fillId="34" borderId="0" applyNumberFormat="0" applyBorder="0" applyAlignment="0" applyProtection="0"/>
    <xf numFmtId="0" fontId="79" fillId="34" borderId="0" applyNumberFormat="0" applyBorder="0" applyAlignment="0" applyProtection="0"/>
    <xf numFmtId="0" fontId="79" fillId="34" borderId="0" applyNumberFormat="0" applyBorder="0" applyAlignment="0" applyProtection="0"/>
    <xf numFmtId="0" fontId="79" fillId="34" borderId="0" applyNumberFormat="0" applyBorder="0" applyAlignment="0" applyProtection="0"/>
    <xf numFmtId="0" fontId="79" fillId="34" borderId="0" applyNumberFormat="0" applyBorder="0" applyAlignment="0" applyProtection="0"/>
    <xf numFmtId="0" fontId="79" fillId="34" borderId="0" applyNumberFormat="0" applyBorder="0" applyAlignment="0" applyProtection="0"/>
    <xf numFmtId="0" fontId="79" fillId="34" borderId="0" applyNumberFormat="0" applyBorder="0" applyAlignment="0" applyProtection="0"/>
    <xf numFmtId="0" fontId="79" fillId="34" borderId="0" applyNumberFormat="0" applyBorder="0" applyAlignment="0" applyProtection="0"/>
    <xf numFmtId="0" fontId="79" fillId="34" borderId="0" applyNumberFormat="0" applyBorder="0" applyAlignment="0" applyProtection="0"/>
    <xf numFmtId="0" fontId="79" fillId="34" borderId="0" applyNumberFormat="0" applyBorder="0" applyAlignment="0" applyProtection="0"/>
    <xf numFmtId="0" fontId="147" fillId="34" borderId="0" applyNumberFormat="0" applyBorder="0" applyAlignment="0" applyProtection="0"/>
    <xf numFmtId="0" fontId="79" fillId="34" borderId="0" applyNumberFormat="0" applyBorder="0" applyAlignment="0" applyProtection="0"/>
    <xf numFmtId="0" fontId="79" fillId="34" borderId="0" applyNumberFormat="0" applyBorder="0" applyAlignment="0" applyProtection="0"/>
    <xf numFmtId="0" fontId="147" fillId="34" borderId="0" applyNumberFormat="0" applyBorder="0" applyAlignment="0" applyProtection="0"/>
    <xf numFmtId="0" fontId="79" fillId="34" borderId="0" applyNumberFormat="0" applyBorder="0" applyAlignment="0" applyProtection="0"/>
    <xf numFmtId="0" fontId="79" fillId="34" borderId="0" applyNumberFormat="0" applyBorder="0" applyAlignment="0" applyProtection="0"/>
    <xf numFmtId="0" fontId="147" fillId="34" borderId="0" applyNumberFormat="0" applyBorder="0" applyAlignment="0" applyProtection="0"/>
    <xf numFmtId="0" fontId="79" fillId="34" borderId="0" applyNumberFormat="0" applyBorder="0" applyAlignment="0" applyProtection="0"/>
    <xf numFmtId="0" fontId="79" fillId="34" borderId="0" applyNumberFormat="0" applyBorder="0" applyAlignment="0" applyProtection="0"/>
    <xf numFmtId="0" fontId="147" fillId="34" borderId="0" applyNumberFormat="0" applyBorder="0" applyAlignment="0" applyProtection="0"/>
    <xf numFmtId="0" fontId="79" fillId="34" borderId="0" applyNumberFormat="0" applyBorder="0" applyAlignment="0" applyProtection="0"/>
    <xf numFmtId="0" fontId="79" fillId="34" borderId="0" applyNumberFormat="0" applyBorder="0" applyAlignment="0" applyProtection="0"/>
    <xf numFmtId="0" fontId="79" fillId="34" borderId="0" applyNumberFormat="0" applyBorder="0" applyAlignment="0" applyProtection="0"/>
    <xf numFmtId="0" fontId="79" fillId="34" borderId="0" applyNumberFormat="0" applyBorder="0" applyAlignment="0" applyProtection="0"/>
    <xf numFmtId="0" fontId="79" fillId="34" borderId="0" applyNumberFormat="0" applyBorder="0" applyAlignment="0" applyProtection="0"/>
    <xf numFmtId="0" fontId="79" fillId="34" borderId="0" applyNumberFormat="0" applyBorder="0" applyAlignment="0" applyProtection="0"/>
    <xf numFmtId="49" fontId="119" fillId="0" borderId="17">
      <alignment horizontal="right" vertical="top" wrapText="1"/>
    </xf>
    <xf numFmtId="172" fontId="148" fillId="0" borderId="0">
      <alignment horizontal="right" vertical="top" wrapText="1"/>
    </xf>
    <xf numFmtId="0" fontId="4" fillId="0" borderId="0"/>
    <xf numFmtId="0" fontId="1" fillId="0" borderId="0"/>
    <xf numFmtId="0" fontId="1" fillId="0" borderId="0"/>
    <xf numFmtId="49" fontId="10" fillId="0" borderId="0" applyBorder="0">
      <alignment vertical="top"/>
    </xf>
    <xf numFmtId="0" fontId="4" fillId="0" borderId="0"/>
    <xf numFmtId="0" fontId="4" fillId="0" borderId="0"/>
    <xf numFmtId="0" fontId="149" fillId="0" borderId="0"/>
    <xf numFmtId="0" fontId="13" fillId="0" borderId="0"/>
    <xf numFmtId="0" fontId="13" fillId="0" borderId="0"/>
    <xf numFmtId="0" fontId="15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6" fillId="0" borderId="0"/>
    <xf numFmtId="0" fontId="4" fillId="0" borderId="0"/>
    <xf numFmtId="0" fontId="15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9" fontId="10" fillId="0" borderId="0" applyBorder="0">
      <alignment vertical="top"/>
    </xf>
    <xf numFmtId="0" fontId="26" fillId="0" borderId="0"/>
    <xf numFmtId="0" fontId="26" fillId="0" borderId="0"/>
    <xf numFmtId="49" fontId="10" fillId="0" borderId="0" applyBorder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50" fillId="0" borderId="0"/>
    <xf numFmtId="0" fontId="21" fillId="0" borderId="0"/>
    <xf numFmtId="0" fontId="14" fillId="0" borderId="0">
      <alignment horizontal="left"/>
    </xf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52" fillId="44" borderId="0" applyNumberFormat="0" applyBorder="0" applyAlignment="0">
      <alignment horizontal="left" vertical="center"/>
    </xf>
    <xf numFmtId="0" fontId="21" fillId="0" borderId="0"/>
    <xf numFmtId="0" fontId="153" fillId="0" borderId="0"/>
    <xf numFmtId="0" fontId="21" fillId="0" borderId="0"/>
    <xf numFmtId="0" fontId="13" fillId="0" borderId="0"/>
    <xf numFmtId="0" fontId="21" fillId="0" borderId="0"/>
    <xf numFmtId="0" fontId="150" fillId="0" borderId="0"/>
    <xf numFmtId="0" fontId="150" fillId="0" borderId="0"/>
    <xf numFmtId="49" fontId="10" fillId="0" borderId="0" applyBorder="0">
      <alignment vertical="top"/>
    </xf>
    <xf numFmtId="0" fontId="150" fillId="0" borderId="0"/>
    <xf numFmtId="0" fontId="21" fillId="0" borderId="0"/>
    <xf numFmtId="0" fontId="13" fillId="0" borderId="0" applyNumberFormat="0" applyFont="0" applyFill="0" applyBorder="0" applyAlignment="0" applyProtection="0">
      <alignment vertical="top"/>
    </xf>
    <xf numFmtId="0" fontId="153" fillId="0" borderId="0"/>
    <xf numFmtId="0" fontId="13" fillId="0" borderId="0"/>
    <xf numFmtId="0" fontId="26" fillId="0" borderId="0"/>
    <xf numFmtId="0" fontId="26" fillId="0" borderId="0"/>
    <xf numFmtId="0" fontId="21" fillId="0" borderId="0"/>
    <xf numFmtId="0" fontId="152" fillId="44" borderId="0" applyNumberFormat="0" applyBorder="0" applyAlignment="0">
      <alignment horizontal="left" vertical="center"/>
    </xf>
    <xf numFmtId="0" fontId="152" fillId="44" borderId="0" applyNumberFormat="0" applyBorder="0" applyAlignment="0">
      <alignment horizontal="left" vertical="center"/>
    </xf>
    <xf numFmtId="0" fontId="154" fillId="0" borderId="0"/>
    <xf numFmtId="0" fontId="19" fillId="0" borderId="0"/>
    <xf numFmtId="0" fontId="21" fillId="0" borderId="0"/>
    <xf numFmtId="0" fontId="153" fillId="0" borderId="0"/>
    <xf numFmtId="0" fontId="26" fillId="0" borderId="0"/>
    <xf numFmtId="0" fontId="26" fillId="0" borderId="0"/>
    <xf numFmtId="0" fontId="21" fillId="0" borderId="0"/>
    <xf numFmtId="0" fontId="1" fillId="0" borderId="0"/>
    <xf numFmtId="0" fontId="1" fillId="0" borderId="0"/>
    <xf numFmtId="0" fontId="153" fillId="0" borderId="0"/>
    <xf numFmtId="0" fontId="26" fillId="0" borderId="0"/>
    <xf numFmtId="0" fontId="21" fillId="0" borderId="0"/>
    <xf numFmtId="0" fontId="1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3" fillId="0" borderId="0"/>
    <xf numFmtId="0" fontId="26" fillId="0" borderId="0"/>
    <xf numFmtId="0" fontId="2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3" fillId="0" borderId="0"/>
    <xf numFmtId="0" fontId="13" fillId="0" borderId="0"/>
    <xf numFmtId="0" fontId="26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1" fillId="0" borderId="0"/>
    <xf numFmtId="0" fontId="1" fillId="0" borderId="0"/>
    <xf numFmtId="0" fontId="1" fillId="0" borderId="0"/>
    <xf numFmtId="0" fontId="26" fillId="0" borderId="0"/>
    <xf numFmtId="0" fontId="21" fillId="0" borderId="0"/>
    <xf numFmtId="0" fontId="13" fillId="0" borderId="0"/>
    <xf numFmtId="0" fontId="21" fillId="0" borderId="0"/>
    <xf numFmtId="0" fontId="13" fillId="0" borderId="0"/>
    <xf numFmtId="0" fontId="21" fillId="0" borderId="0"/>
    <xf numFmtId="0" fontId="4" fillId="0" borderId="0">
      <alignment wrapText="1"/>
    </xf>
    <xf numFmtId="0" fontId="21" fillId="0" borderId="0"/>
    <xf numFmtId="0" fontId="4" fillId="0" borderId="0">
      <alignment wrapText="1"/>
    </xf>
    <xf numFmtId="0" fontId="4" fillId="0" borderId="0">
      <alignment wrapText="1"/>
    </xf>
    <xf numFmtId="0" fontId="21" fillId="0" borderId="0"/>
    <xf numFmtId="0" fontId="4" fillId="0" borderId="0">
      <alignment wrapText="1"/>
    </xf>
    <xf numFmtId="0" fontId="4" fillId="0" borderId="0">
      <alignment wrapText="1"/>
    </xf>
    <xf numFmtId="0" fontId="21" fillId="0" borderId="0"/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3" fillId="0" borderId="0"/>
    <xf numFmtId="0" fontId="21" fillId="0" borderId="0"/>
    <xf numFmtId="0" fontId="13" fillId="0" borderId="0"/>
    <xf numFmtId="0" fontId="21" fillId="0" borderId="0"/>
    <xf numFmtId="0" fontId="13" fillId="0" borderId="0"/>
    <xf numFmtId="0" fontId="21" fillId="0" borderId="0"/>
    <xf numFmtId="0" fontId="21" fillId="0" borderId="0"/>
    <xf numFmtId="49" fontId="10" fillId="44" borderId="0" applyBorder="0">
      <alignment vertical="top"/>
    </xf>
    <xf numFmtId="0" fontId="13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13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54" fillId="0" borderId="0"/>
    <xf numFmtId="0" fontId="13" fillId="0" borderId="0"/>
    <xf numFmtId="0" fontId="21" fillId="0" borderId="0"/>
    <xf numFmtId="0" fontId="21" fillId="0" borderId="0"/>
    <xf numFmtId="0" fontId="155" fillId="0" borderId="0"/>
    <xf numFmtId="0" fontId="1" fillId="0" borderId="0"/>
    <xf numFmtId="0" fontId="1" fillId="0" borderId="0"/>
    <xf numFmtId="0" fontId="21" fillId="0" borderId="0"/>
    <xf numFmtId="212" fontId="5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212" fontId="53" fillId="0" borderId="0"/>
    <xf numFmtId="0" fontId="26" fillId="0" borderId="0"/>
    <xf numFmtId="0" fontId="21" fillId="0" borderId="0"/>
    <xf numFmtId="0" fontId="13" fillId="0" borderId="0"/>
    <xf numFmtId="0" fontId="21" fillId="0" borderId="0"/>
    <xf numFmtId="0" fontId="13" fillId="0" borderId="0"/>
    <xf numFmtId="0" fontId="21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1" fillId="0" borderId="0"/>
    <xf numFmtId="0" fontId="4" fillId="0" borderId="0"/>
    <xf numFmtId="0" fontId="21" fillId="0" borderId="0"/>
    <xf numFmtId="0" fontId="21" fillId="0" borderId="0"/>
    <xf numFmtId="0" fontId="4" fillId="0" borderId="0"/>
    <xf numFmtId="0" fontId="21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26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4" fillId="0" borderId="0"/>
    <xf numFmtId="49" fontId="10" fillId="0" borderId="0" applyBorder="0">
      <alignment vertical="top"/>
    </xf>
    <xf numFmtId="0" fontId="4" fillId="0" borderId="0"/>
    <xf numFmtId="0" fontId="14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1" fontId="156" fillId="0" borderId="17">
      <alignment horizontal="left" vertical="center"/>
    </xf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157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157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157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157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157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157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21" fillId="0" borderId="0" applyFont="0" applyFill="0" applyBorder="0" applyProtection="0">
      <alignment horizontal="center" vertical="center" wrapText="1"/>
    </xf>
    <xf numFmtId="0" fontId="21" fillId="0" borderId="0" applyNumberFormat="0" applyFont="0" applyFill="0" applyBorder="0" applyProtection="0">
      <alignment horizontal="justify" vertical="center" wrapText="1"/>
    </xf>
    <xf numFmtId="210" fontId="137" fillId="0" borderId="17">
      <alignment vertical="top"/>
    </xf>
    <xf numFmtId="172" fontId="158" fillId="4" borderId="35" applyNumberFormat="0" applyBorder="0" applyAlignment="0">
      <alignment vertical="center"/>
      <protection locked="0"/>
    </xf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5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5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5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5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5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5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21" fillId="35" borderId="32" applyNumberFormat="0" applyFont="0" applyAlignment="0" applyProtection="0"/>
    <xf numFmtId="0" fontId="21" fillId="35" borderId="32" applyNumberFormat="0" applyFont="0" applyAlignment="0" applyProtection="0"/>
    <xf numFmtId="0" fontId="21" fillId="35" borderId="32" applyNumberFormat="0" applyFont="0" applyAlignment="0" applyProtection="0"/>
    <xf numFmtId="0" fontId="21" fillId="35" borderId="32" applyNumberFormat="0" applyFont="0" applyAlignment="0" applyProtection="0"/>
    <xf numFmtId="0" fontId="21" fillId="35" borderId="32" applyNumberFormat="0" applyFont="0" applyAlignment="0" applyProtection="0"/>
    <xf numFmtId="0" fontId="21" fillId="35" borderId="32" applyNumberFormat="0" applyFont="0" applyAlignment="0" applyProtection="0"/>
    <xf numFmtId="0" fontId="21" fillId="35" borderId="32" applyNumberFormat="0" applyFont="0" applyAlignment="0" applyProtection="0"/>
    <xf numFmtId="0" fontId="21" fillId="35" borderId="32" applyNumberFormat="0" applyFont="0" applyAlignment="0" applyProtection="0"/>
    <xf numFmtId="0" fontId="21" fillId="35" borderId="32" applyNumberFormat="0" applyFont="0" applyAlignment="0" applyProtection="0"/>
    <xf numFmtId="0" fontId="21" fillId="35" borderId="32" applyNumberFormat="0" applyFont="0" applyAlignment="0" applyProtection="0"/>
    <xf numFmtId="0" fontId="21" fillId="35" borderId="32" applyNumberFormat="0" applyFont="0" applyAlignment="0" applyProtection="0"/>
    <xf numFmtId="0" fontId="21" fillId="35" borderId="32" applyNumberFormat="0" applyFont="0" applyAlignment="0" applyProtection="0"/>
    <xf numFmtId="0" fontId="21" fillId="35" borderId="32" applyNumberFormat="0" applyFont="0" applyAlignment="0" applyProtection="0"/>
    <xf numFmtId="0" fontId="26" fillId="35" borderId="32" applyNumberFormat="0" applyFont="0" applyAlignment="0" applyProtection="0"/>
    <xf numFmtId="0" fontId="26" fillId="35" borderId="32" applyNumberFormat="0" applyFont="0" applyAlignment="0" applyProtection="0"/>
    <xf numFmtId="0" fontId="26" fillId="35" borderId="32" applyNumberFormat="0" applyFont="0" applyAlignment="0" applyProtection="0"/>
    <xf numFmtId="0" fontId="26" fillId="35" borderId="32" applyNumberFormat="0" applyFont="0" applyAlignment="0" applyProtection="0"/>
    <xf numFmtId="0" fontId="4" fillId="35" borderId="32" applyNumberFormat="0" applyFont="0" applyAlignment="0" applyProtection="0"/>
    <xf numFmtId="0" fontId="4" fillId="35" borderId="32" applyNumberFormat="0" applyFont="0" applyAlignment="0" applyProtection="0"/>
    <xf numFmtId="0" fontId="4" fillId="35" borderId="32" applyNumberFormat="0" applyFont="0" applyAlignment="0" applyProtection="0"/>
    <xf numFmtId="0" fontId="4" fillId="35" borderId="32" applyNumberFormat="0" applyFont="0" applyAlignment="0" applyProtection="0"/>
    <xf numFmtId="0" fontId="4" fillId="35" borderId="32" applyNumberFormat="0" applyFont="0" applyAlignment="0" applyProtection="0"/>
    <xf numFmtId="0" fontId="4" fillId="35" borderId="32" applyNumberFormat="0" applyFont="0" applyAlignment="0" applyProtection="0"/>
    <xf numFmtId="0" fontId="4" fillId="35" borderId="32" applyNumberFormat="0" applyFont="0" applyAlignment="0" applyProtection="0"/>
    <xf numFmtId="0" fontId="4" fillId="35" borderId="32" applyNumberFormat="0" applyFont="0" applyAlignment="0" applyProtection="0"/>
    <xf numFmtId="0" fontId="4" fillId="35" borderId="32" applyNumberFormat="0" applyFont="0" applyAlignment="0" applyProtection="0"/>
    <xf numFmtId="0" fontId="21" fillId="35" borderId="32" applyNumberFormat="0" applyFont="0" applyAlignment="0" applyProtection="0"/>
    <xf numFmtId="0" fontId="4" fillId="35" borderId="32" applyNumberFormat="0" applyFont="0" applyAlignment="0" applyProtection="0"/>
    <xf numFmtId="0" fontId="4" fillId="35" borderId="32" applyNumberFormat="0" applyFont="0" applyAlignment="0" applyProtection="0"/>
    <xf numFmtId="0" fontId="4" fillId="35" borderId="32" applyNumberFormat="0" applyFont="0" applyAlignment="0" applyProtection="0"/>
    <xf numFmtId="0" fontId="4" fillId="35" borderId="32" applyNumberFormat="0" applyFont="0" applyAlignment="0" applyProtection="0"/>
    <xf numFmtId="0" fontId="13" fillId="35" borderId="32" applyNumberFormat="0" applyFont="0" applyAlignment="0" applyProtection="0"/>
    <xf numFmtId="0" fontId="13" fillId="35" borderId="32" applyNumberFormat="0" applyFont="0" applyAlignment="0" applyProtection="0"/>
    <xf numFmtId="0" fontId="4" fillId="35" borderId="32" applyNumberFormat="0" applyFont="0" applyAlignment="0" applyProtection="0"/>
    <xf numFmtId="0" fontId="4" fillId="35" borderId="32" applyNumberFormat="0" applyFont="0" applyAlignment="0" applyProtection="0"/>
    <xf numFmtId="0" fontId="4" fillId="35" borderId="32" applyNumberFormat="0" applyFont="0" applyAlignment="0" applyProtection="0"/>
    <xf numFmtId="0" fontId="4" fillId="35" borderId="32" applyNumberFormat="0" applyFont="0" applyAlignment="0" applyProtection="0"/>
    <xf numFmtId="0" fontId="13" fillId="35" borderId="32" applyNumberFormat="0" applyFont="0" applyAlignment="0" applyProtection="0"/>
    <xf numFmtId="0" fontId="4" fillId="35" borderId="32" applyNumberFormat="0" applyFont="0" applyAlignment="0" applyProtection="0"/>
    <xf numFmtId="0" fontId="4" fillId="35" borderId="32" applyNumberFormat="0" applyFont="0" applyAlignment="0" applyProtection="0"/>
    <xf numFmtId="0" fontId="4" fillId="35" borderId="32" applyNumberFormat="0" applyFont="0" applyAlignment="0" applyProtection="0"/>
    <xf numFmtId="0" fontId="4" fillId="35" borderId="32" applyNumberFormat="0" applyFont="0" applyAlignment="0" applyProtection="0"/>
    <xf numFmtId="0" fontId="13" fillId="35" borderId="32" applyNumberFormat="0" applyFont="0" applyAlignment="0" applyProtection="0"/>
    <xf numFmtId="0" fontId="4" fillId="35" borderId="32" applyNumberFormat="0" applyFont="0" applyAlignment="0" applyProtection="0"/>
    <xf numFmtId="0" fontId="4" fillId="35" borderId="32" applyNumberFormat="0" applyFont="0" applyAlignment="0" applyProtection="0"/>
    <xf numFmtId="0" fontId="4" fillId="35" borderId="32" applyNumberFormat="0" applyFont="0" applyAlignment="0" applyProtection="0"/>
    <xf numFmtId="0" fontId="4" fillId="35" borderId="32" applyNumberFormat="0" applyFont="0" applyAlignment="0" applyProtection="0"/>
    <xf numFmtId="0" fontId="13" fillId="35" borderId="32" applyNumberFormat="0" applyFont="0" applyAlignment="0" applyProtection="0"/>
    <xf numFmtId="0" fontId="4" fillId="35" borderId="32" applyNumberFormat="0" applyFont="0" applyAlignment="0" applyProtection="0"/>
    <xf numFmtId="0" fontId="4" fillId="35" borderId="32" applyNumberFormat="0" applyFont="0" applyAlignment="0" applyProtection="0"/>
    <xf numFmtId="0" fontId="4" fillId="35" borderId="32" applyNumberFormat="0" applyFont="0" applyAlignment="0" applyProtection="0"/>
    <xf numFmtId="0" fontId="4" fillId="35" borderId="32" applyNumberFormat="0" applyFont="0" applyAlignment="0" applyProtection="0"/>
    <xf numFmtId="0" fontId="13" fillId="35" borderId="32" applyNumberFormat="0" applyFont="0" applyAlignment="0" applyProtection="0"/>
    <xf numFmtId="0" fontId="4" fillId="35" borderId="32" applyNumberFormat="0" applyFont="0" applyAlignment="0" applyProtection="0"/>
    <xf numFmtId="0" fontId="4" fillId="35" borderId="32" applyNumberFormat="0" applyFont="0" applyAlignment="0" applyProtection="0"/>
    <xf numFmtId="0" fontId="4" fillId="35" borderId="32" applyNumberFormat="0" applyFont="0" applyAlignment="0" applyProtection="0"/>
    <xf numFmtId="0" fontId="4" fillId="35" borderId="32" applyNumberFormat="0" applyFont="0" applyAlignment="0" applyProtection="0"/>
    <xf numFmtId="0" fontId="13" fillId="35" borderId="32" applyNumberFormat="0" applyFont="0" applyAlignment="0" applyProtection="0"/>
    <xf numFmtId="0" fontId="4" fillId="35" borderId="32" applyNumberFormat="0" applyFont="0" applyAlignment="0" applyProtection="0"/>
    <xf numFmtId="0" fontId="4" fillId="35" borderId="32" applyNumberFormat="0" applyFont="0" applyAlignment="0" applyProtection="0"/>
    <xf numFmtId="0" fontId="4" fillId="35" borderId="32" applyNumberFormat="0" applyFont="0" applyAlignment="0" applyProtection="0"/>
    <xf numFmtId="0" fontId="4" fillId="35" borderId="32" applyNumberFormat="0" applyFont="0" applyAlignment="0" applyProtection="0"/>
    <xf numFmtId="0" fontId="13" fillId="35" borderId="32" applyNumberFormat="0" applyFont="0" applyAlignment="0" applyProtection="0"/>
    <xf numFmtId="0" fontId="4" fillId="35" borderId="32" applyNumberFormat="0" applyFont="0" applyAlignment="0" applyProtection="0"/>
    <xf numFmtId="0" fontId="4" fillId="35" borderId="32" applyNumberFormat="0" applyFont="0" applyAlignment="0" applyProtection="0"/>
    <xf numFmtId="0" fontId="4" fillId="35" borderId="32" applyNumberFormat="0" applyFont="0" applyAlignment="0" applyProtection="0"/>
    <xf numFmtId="0" fontId="4" fillId="35" borderId="32" applyNumberFormat="0" applyFont="0" applyAlignment="0" applyProtection="0"/>
    <xf numFmtId="0" fontId="13" fillId="35" borderId="32" applyNumberFormat="0" applyFont="0" applyAlignment="0" applyProtection="0"/>
    <xf numFmtId="0" fontId="4" fillId="35" borderId="32" applyNumberFormat="0" applyFont="0" applyAlignment="0" applyProtection="0"/>
    <xf numFmtId="0" fontId="4" fillId="35" borderId="32" applyNumberFormat="0" applyFont="0" applyAlignment="0" applyProtection="0"/>
    <xf numFmtId="0" fontId="4" fillId="35" borderId="32" applyNumberFormat="0" applyFont="0" applyAlignment="0" applyProtection="0"/>
    <xf numFmtId="0" fontId="13" fillId="35" borderId="32" applyNumberFormat="0" applyFont="0" applyAlignment="0" applyProtection="0"/>
    <xf numFmtId="0" fontId="4" fillId="35" borderId="32" applyNumberFormat="0" applyFont="0" applyAlignment="0" applyProtection="0"/>
    <xf numFmtId="0" fontId="4" fillId="35" borderId="32" applyNumberFormat="0" applyFont="0" applyAlignment="0" applyProtection="0"/>
    <xf numFmtId="0" fontId="4" fillId="35" borderId="32" applyNumberFormat="0" applyFont="0" applyAlignment="0" applyProtection="0"/>
    <xf numFmtId="0" fontId="4" fillId="35" borderId="32" applyNumberFormat="0" applyFont="0" applyAlignment="0" applyProtection="0"/>
    <xf numFmtId="0" fontId="4" fillId="35" borderId="32" applyNumberFormat="0" applyFont="0" applyAlignment="0" applyProtection="0"/>
    <xf numFmtId="0" fontId="4" fillId="35" borderId="32" applyNumberFormat="0" applyFont="0" applyAlignment="0" applyProtection="0"/>
    <xf numFmtId="0" fontId="4" fillId="35" borderId="32" applyNumberFormat="0" applyFont="0" applyAlignment="0" applyProtection="0"/>
    <xf numFmtId="0" fontId="4" fillId="35" borderId="32" applyNumberFormat="0" applyFont="0" applyAlignment="0" applyProtection="0"/>
    <xf numFmtId="0" fontId="4" fillId="35" borderId="32" applyNumberFormat="0" applyFont="0" applyAlignment="0" applyProtection="0"/>
    <xf numFmtId="0" fontId="4" fillId="35" borderId="32" applyNumberFormat="0" applyFont="0" applyAlignment="0" applyProtection="0"/>
    <xf numFmtId="0" fontId="4" fillId="35" borderId="32" applyNumberFormat="0" applyFont="0" applyAlignment="0" applyProtection="0"/>
    <xf numFmtId="0" fontId="4" fillId="35" borderId="32" applyNumberFormat="0" applyFont="0" applyAlignment="0" applyProtection="0"/>
    <xf numFmtId="0" fontId="4" fillId="35" borderId="32" applyNumberFormat="0" applyFont="0" applyAlignment="0" applyProtection="0"/>
    <xf numFmtId="0" fontId="4" fillId="35" borderId="32" applyNumberFormat="0" applyFont="0" applyAlignment="0" applyProtection="0"/>
    <xf numFmtId="0" fontId="4" fillId="35" borderId="32" applyNumberFormat="0" applyFont="0" applyAlignment="0" applyProtection="0"/>
    <xf numFmtId="0" fontId="13" fillId="35" borderId="32" applyNumberFormat="0" applyFont="0" applyAlignment="0" applyProtection="0"/>
    <xf numFmtId="0" fontId="4" fillId="35" borderId="32" applyNumberFormat="0" applyFont="0" applyAlignment="0" applyProtection="0"/>
    <xf numFmtId="0" fontId="4" fillId="35" borderId="32" applyNumberFormat="0" applyFont="0" applyAlignment="0" applyProtection="0"/>
    <xf numFmtId="0" fontId="4" fillId="35" borderId="32" applyNumberFormat="0" applyFont="0" applyAlignment="0" applyProtection="0"/>
    <xf numFmtId="0" fontId="4" fillId="35" borderId="32" applyNumberFormat="0" applyFont="0" applyAlignment="0" applyProtection="0"/>
    <xf numFmtId="0" fontId="13" fillId="35" borderId="32" applyNumberFormat="0" applyFont="0" applyAlignment="0" applyProtection="0"/>
    <xf numFmtId="0" fontId="4" fillId="35" borderId="32" applyNumberFormat="0" applyFont="0" applyAlignment="0" applyProtection="0"/>
    <xf numFmtId="0" fontId="4" fillId="35" borderId="32" applyNumberFormat="0" applyFont="0" applyAlignment="0" applyProtection="0"/>
    <xf numFmtId="0" fontId="4" fillId="35" borderId="32" applyNumberFormat="0" applyFont="0" applyAlignment="0" applyProtection="0"/>
    <xf numFmtId="0" fontId="4" fillId="35" borderId="32" applyNumberFormat="0" applyFont="0" applyAlignment="0" applyProtection="0"/>
    <xf numFmtId="0" fontId="13" fillId="35" borderId="32" applyNumberFormat="0" applyFont="0" applyAlignment="0" applyProtection="0"/>
    <xf numFmtId="0" fontId="4" fillId="35" borderId="32" applyNumberFormat="0" applyFont="0" applyAlignment="0" applyProtection="0"/>
    <xf numFmtId="0" fontId="4" fillId="35" borderId="32" applyNumberFormat="0" applyFont="0" applyAlignment="0" applyProtection="0"/>
    <xf numFmtId="0" fontId="4" fillId="35" borderId="32" applyNumberFormat="0" applyFont="0" applyAlignment="0" applyProtection="0"/>
    <xf numFmtId="0" fontId="4" fillId="35" borderId="32" applyNumberFormat="0" applyFont="0" applyAlignment="0" applyProtection="0"/>
    <xf numFmtId="0" fontId="13" fillId="35" borderId="32" applyNumberFormat="0" applyFont="0" applyAlignment="0" applyProtection="0"/>
    <xf numFmtId="0" fontId="4" fillId="35" borderId="32" applyNumberFormat="0" applyFont="0" applyAlignment="0" applyProtection="0"/>
    <xf numFmtId="0" fontId="4" fillId="35" borderId="32" applyNumberFormat="0" applyFont="0" applyAlignment="0" applyProtection="0"/>
    <xf numFmtId="0" fontId="4" fillId="35" borderId="32" applyNumberFormat="0" applyFont="0" applyAlignment="0" applyProtection="0"/>
    <xf numFmtId="0" fontId="4" fillId="35" borderId="32" applyNumberFormat="0" applyFont="0" applyAlignment="0" applyProtection="0"/>
    <xf numFmtId="0" fontId="13" fillId="35" borderId="32" applyNumberFormat="0" applyFont="0" applyAlignment="0" applyProtection="0"/>
    <xf numFmtId="0" fontId="4" fillId="35" borderId="32" applyNumberFormat="0" applyFont="0" applyAlignment="0" applyProtection="0"/>
    <xf numFmtId="0" fontId="4" fillId="35" borderId="32" applyNumberFormat="0" applyFont="0" applyAlignment="0" applyProtection="0"/>
    <xf numFmtId="0" fontId="4" fillId="35" borderId="32" applyNumberFormat="0" applyFont="0" applyAlignment="0" applyProtection="0"/>
    <xf numFmtId="0" fontId="4" fillId="35" borderId="32" applyNumberFormat="0" applyFont="0" applyAlignment="0" applyProtection="0"/>
    <xf numFmtId="0" fontId="13" fillId="35" borderId="32" applyNumberFormat="0" applyFont="0" applyAlignment="0" applyProtection="0"/>
    <xf numFmtId="0" fontId="4" fillId="35" borderId="32" applyNumberFormat="0" applyFont="0" applyAlignment="0" applyProtection="0"/>
    <xf numFmtId="0" fontId="4" fillId="35" borderId="32" applyNumberFormat="0" applyFont="0" applyAlignment="0" applyProtection="0"/>
    <xf numFmtId="0" fontId="4" fillId="35" borderId="32" applyNumberFormat="0" applyFont="0" applyAlignment="0" applyProtection="0"/>
    <xf numFmtId="0" fontId="4" fillId="35" borderId="32" applyNumberFormat="0" applyFont="0" applyAlignment="0" applyProtection="0"/>
    <xf numFmtId="0" fontId="13" fillId="35" borderId="32" applyNumberFormat="0" applyFont="0" applyAlignment="0" applyProtection="0"/>
    <xf numFmtId="0" fontId="4" fillId="35" borderId="32" applyNumberFormat="0" applyFont="0" applyAlignment="0" applyProtection="0"/>
    <xf numFmtId="0" fontId="4" fillId="35" borderId="32" applyNumberFormat="0" applyFont="0" applyAlignment="0" applyProtection="0"/>
    <xf numFmtId="0" fontId="4" fillId="35" borderId="32" applyNumberFormat="0" applyFont="0" applyAlignment="0" applyProtection="0"/>
    <xf numFmtId="0" fontId="4" fillId="35" borderId="32" applyNumberFormat="0" applyFont="0" applyAlignment="0" applyProtection="0"/>
    <xf numFmtId="0" fontId="13" fillId="35" borderId="32" applyNumberFormat="0" applyFont="0" applyAlignment="0" applyProtection="0"/>
    <xf numFmtId="0" fontId="4" fillId="35" borderId="32" applyNumberFormat="0" applyFont="0" applyAlignment="0" applyProtection="0"/>
    <xf numFmtId="0" fontId="4" fillId="35" borderId="32" applyNumberFormat="0" applyFont="0" applyAlignment="0" applyProtection="0"/>
    <xf numFmtId="0" fontId="4" fillId="35" borderId="32" applyNumberFormat="0" applyFont="0" applyAlignment="0" applyProtection="0"/>
    <xf numFmtId="0" fontId="4" fillId="35" borderId="32" applyNumberFormat="0" applyFont="0" applyAlignment="0" applyProtection="0"/>
    <xf numFmtId="0" fontId="13" fillId="35" borderId="32" applyNumberFormat="0" applyFont="0" applyAlignment="0" applyProtection="0"/>
    <xf numFmtId="0" fontId="4" fillId="35" borderId="32" applyNumberFormat="0" applyFont="0" applyAlignment="0" applyProtection="0"/>
    <xf numFmtId="0" fontId="4" fillId="35" borderId="32" applyNumberFormat="0" applyFont="0" applyAlignment="0" applyProtection="0"/>
    <xf numFmtId="0" fontId="4" fillId="35" borderId="32" applyNumberFormat="0" applyFont="0" applyAlignment="0" applyProtection="0"/>
    <xf numFmtId="0" fontId="13" fillId="35" borderId="32" applyNumberFormat="0" applyFont="0" applyAlignment="0" applyProtection="0"/>
    <xf numFmtId="0" fontId="4" fillId="35" borderId="32" applyNumberFormat="0" applyFont="0" applyAlignment="0" applyProtection="0"/>
    <xf numFmtId="0" fontId="4" fillId="35" borderId="32" applyNumberFormat="0" applyFont="0" applyAlignment="0" applyProtection="0"/>
    <xf numFmtId="0" fontId="4" fillId="35" borderId="32" applyNumberFormat="0" applyFont="0" applyAlignment="0" applyProtection="0"/>
    <xf numFmtId="0" fontId="4" fillId="35" borderId="32" applyNumberFormat="0" applyFont="0" applyAlignment="0" applyProtection="0"/>
    <xf numFmtId="0" fontId="13" fillId="35" borderId="32" applyNumberFormat="0" applyFont="0" applyAlignment="0" applyProtection="0"/>
    <xf numFmtId="0" fontId="13" fillId="35" borderId="32" applyNumberFormat="0" applyFont="0" applyAlignment="0" applyProtection="0"/>
    <xf numFmtId="0" fontId="13" fillId="35" borderId="32" applyNumberFormat="0" applyFont="0" applyAlignment="0" applyProtection="0"/>
    <xf numFmtId="0" fontId="13" fillId="35" borderId="32" applyNumberFormat="0" applyFont="0" applyAlignment="0" applyProtection="0"/>
    <xf numFmtId="0" fontId="13" fillId="35" borderId="32" applyNumberFormat="0" applyFont="0" applyAlignment="0" applyProtection="0"/>
    <xf numFmtId="0" fontId="13" fillId="35" borderId="32" applyNumberFormat="0" applyFont="0" applyAlignment="0" applyProtection="0"/>
    <xf numFmtId="0" fontId="13" fillId="35" borderId="32" applyNumberFormat="0" applyFont="0" applyAlignment="0" applyProtection="0"/>
    <xf numFmtId="0" fontId="13" fillId="35" borderId="32" applyNumberFormat="0" applyFont="0" applyAlignment="0" applyProtection="0"/>
    <xf numFmtId="0" fontId="13" fillId="35" borderId="32" applyNumberFormat="0" applyFont="0" applyAlignment="0" applyProtection="0"/>
    <xf numFmtId="0" fontId="13" fillId="35" borderId="32" applyNumberFormat="0" applyFont="0" applyAlignment="0" applyProtection="0"/>
    <xf numFmtId="0" fontId="13" fillId="35" borderId="32" applyNumberFormat="0" applyFont="0" applyAlignment="0" applyProtection="0"/>
    <xf numFmtId="0" fontId="13" fillId="35" borderId="32" applyNumberFormat="0" applyFont="0" applyAlignment="0" applyProtection="0"/>
    <xf numFmtId="0" fontId="13" fillId="35" borderId="32" applyNumberFormat="0" applyFont="0" applyAlignment="0" applyProtection="0"/>
    <xf numFmtId="0" fontId="13" fillId="35" borderId="32" applyNumberFormat="0" applyFont="0" applyAlignment="0" applyProtection="0"/>
    <xf numFmtId="0" fontId="13" fillId="35" borderId="32" applyNumberFormat="0" applyFont="0" applyAlignment="0" applyProtection="0"/>
    <xf numFmtId="0" fontId="13" fillId="35" borderId="32" applyNumberFormat="0" applyFont="0" applyAlignment="0" applyProtection="0"/>
    <xf numFmtId="0" fontId="13" fillId="35" borderId="32" applyNumberFormat="0" applyFont="0" applyAlignment="0" applyProtection="0"/>
    <xf numFmtId="0" fontId="13" fillId="35" borderId="32" applyNumberFormat="0" applyFont="0" applyAlignment="0" applyProtection="0"/>
    <xf numFmtId="0" fontId="13" fillId="35" borderId="32" applyNumberFormat="0" applyFont="0" applyAlignment="0" applyProtection="0"/>
    <xf numFmtId="0" fontId="13" fillId="35" borderId="32" applyNumberFormat="0" applyFont="0" applyAlignment="0" applyProtection="0"/>
    <xf numFmtId="0" fontId="27" fillId="35" borderId="32" applyNumberFormat="0" applyFont="0" applyAlignment="0" applyProtection="0"/>
    <xf numFmtId="0" fontId="13" fillId="35" borderId="32" applyNumberFormat="0" applyFont="0" applyAlignment="0" applyProtection="0"/>
    <xf numFmtId="0" fontId="13" fillId="35" borderId="32" applyNumberFormat="0" applyFont="0" applyAlignment="0" applyProtection="0"/>
    <xf numFmtId="0" fontId="27" fillId="35" borderId="32" applyNumberFormat="0" applyFont="0" applyAlignment="0" applyProtection="0"/>
    <xf numFmtId="0" fontId="13" fillId="35" borderId="32" applyNumberFormat="0" applyFont="0" applyAlignment="0" applyProtection="0"/>
    <xf numFmtId="0" fontId="13" fillId="35" borderId="32" applyNumberFormat="0" applyFont="0" applyAlignment="0" applyProtection="0"/>
    <xf numFmtId="0" fontId="13" fillId="35" borderId="32" applyNumberFormat="0" applyFont="0" applyAlignment="0" applyProtection="0"/>
    <xf numFmtId="0" fontId="13" fillId="35" borderId="32" applyNumberFormat="0" applyFont="0" applyAlignment="0" applyProtection="0"/>
    <xf numFmtId="0" fontId="13" fillId="35" borderId="32" applyNumberFormat="0" applyFont="0" applyAlignment="0" applyProtection="0"/>
    <xf numFmtId="0" fontId="13" fillId="35" borderId="32" applyNumberFormat="0" applyFont="0" applyAlignment="0" applyProtection="0"/>
    <xf numFmtId="0" fontId="13" fillId="35" borderId="32" applyNumberFormat="0" applyFont="0" applyAlignment="0" applyProtection="0"/>
    <xf numFmtId="0" fontId="13" fillId="35" borderId="32" applyNumberFormat="0" applyFont="0" applyAlignment="0" applyProtection="0"/>
    <xf numFmtId="49" fontId="128" fillId="0" borderId="22">
      <alignment horizontal="left" vertical="center"/>
    </xf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5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3" fillId="0" borderId="0" applyFont="0" applyFill="0" applyBorder="0" applyAlignment="0" applyProtection="0"/>
    <xf numFmtId="9" fontId="153" fillId="0" borderId="0" applyFont="0" applyFill="0" applyBorder="0" applyAlignment="0" applyProtection="0"/>
    <xf numFmtId="9" fontId="19" fillId="0" borderId="0" applyFill="0" applyBorder="0" applyAlignment="0" applyProtection="0"/>
    <xf numFmtId="9" fontId="4" fillId="0" borderId="0" applyFont="0" applyFill="0" applyBorder="0" applyAlignment="0" applyProtection="0"/>
    <xf numFmtId="9" fontId="15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3" fillId="0" borderId="0" applyFont="0" applyFill="0" applyBorder="0" applyAlignment="0" applyProtection="0"/>
    <xf numFmtId="9" fontId="15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6" fillId="0" borderId="0" applyFont="0" applyFill="0" applyBorder="0" applyAlignment="0" applyProtection="0"/>
    <xf numFmtId="213" fontId="160" fillId="0" borderId="17"/>
    <xf numFmtId="0" fontId="21" fillId="0" borderId="17" applyNumberFormat="0" applyFont="0" applyFill="0" applyAlignment="0" applyProtection="0"/>
    <xf numFmtId="3" fontId="161" fillId="63" borderId="22">
      <alignment horizontal="justify" vertical="center"/>
    </xf>
    <xf numFmtId="0" fontId="76" fillId="0" borderId="30" applyNumberFormat="0" applyFill="0" applyAlignment="0" applyProtection="0"/>
    <xf numFmtId="0" fontId="76" fillId="0" borderId="30" applyNumberFormat="0" applyFill="0" applyAlignment="0" applyProtection="0"/>
    <xf numFmtId="0" fontId="76" fillId="0" borderId="30" applyNumberFormat="0" applyFill="0" applyAlignment="0" applyProtection="0"/>
    <xf numFmtId="0" fontId="76" fillId="0" borderId="30" applyNumberFormat="0" applyFill="0" applyAlignment="0" applyProtection="0"/>
    <xf numFmtId="0" fontId="162" fillId="0" borderId="30" applyNumberFormat="0" applyFill="0" applyAlignment="0" applyProtection="0"/>
    <xf numFmtId="0" fontId="76" fillId="0" borderId="30" applyNumberFormat="0" applyFill="0" applyAlignment="0" applyProtection="0"/>
    <xf numFmtId="0" fontId="76" fillId="0" borderId="30" applyNumberFormat="0" applyFill="0" applyAlignment="0" applyProtection="0"/>
    <xf numFmtId="0" fontId="76" fillId="0" borderId="30" applyNumberFormat="0" applyFill="0" applyAlignment="0" applyProtection="0"/>
    <xf numFmtId="0" fontId="76" fillId="0" borderId="30" applyNumberFormat="0" applyFill="0" applyAlignment="0" applyProtection="0"/>
    <xf numFmtId="0" fontId="76" fillId="0" borderId="30" applyNumberFormat="0" applyFill="0" applyAlignment="0" applyProtection="0"/>
    <xf numFmtId="0" fontId="76" fillId="0" borderId="30" applyNumberFormat="0" applyFill="0" applyAlignment="0" applyProtection="0"/>
    <xf numFmtId="0" fontId="76" fillId="0" borderId="30" applyNumberFormat="0" applyFill="0" applyAlignment="0" applyProtection="0"/>
    <xf numFmtId="0" fontId="76" fillId="0" borderId="30" applyNumberFormat="0" applyFill="0" applyAlignment="0" applyProtection="0"/>
    <xf numFmtId="0" fontId="76" fillId="0" borderId="30" applyNumberFormat="0" applyFill="0" applyAlignment="0" applyProtection="0"/>
    <xf numFmtId="0" fontId="76" fillId="0" borderId="30" applyNumberFormat="0" applyFill="0" applyAlignment="0" applyProtection="0"/>
    <xf numFmtId="0" fontId="162" fillId="0" borderId="30" applyNumberFormat="0" applyFill="0" applyAlignment="0" applyProtection="0"/>
    <xf numFmtId="0" fontId="76" fillId="0" borderId="30" applyNumberFormat="0" applyFill="0" applyAlignment="0" applyProtection="0"/>
    <xf numFmtId="0" fontId="76" fillId="0" borderId="30" applyNumberFormat="0" applyFill="0" applyAlignment="0" applyProtection="0"/>
    <xf numFmtId="0" fontId="76" fillId="0" borderId="30" applyNumberFormat="0" applyFill="0" applyAlignment="0" applyProtection="0"/>
    <xf numFmtId="0" fontId="76" fillId="0" borderId="30" applyNumberFormat="0" applyFill="0" applyAlignment="0" applyProtection="0"/>
    <xf numFmtId="0" fontId="76" fillId="0" borderId="30" applyNumberFormat="0" applyFill="0" applyAlignment="0" applyProtection="0"/>
    <xf numFmtId="0" fontId="76" fillId="0" borderId="30" applyNumberFormat="0" applyFill="0" applyAlignment="0" applyProtection="0"/>
    <xf numFmtId="0" fontId="76" fillId="0" borderId="30" applyNumberFormat="0" applyFill="0" applyAlignment="0" applyProtection="0"/>
    <xf numFmtId="0" fontId="76" fillId="0" borderId="30" applyNumberFormat="0" applyFill="0" applyAlignment="0" applyProtection="0"/>
    <xf numFmtId="0" fontId="76" fillId="0" borderId="30" applyNumberFormat="0" applyFill="0" applyAlignment="0" applyProtection="0"/>
    <xf numFmtId="0" fontId="162" fillId="0" borderId="30" applyNumberFormat="0" applyFill="0" applyAlignment="0" applyProtection="0"/>
    <xf numFmtId="0" fontId="76" fillId="0" borderId="30" applyNumberFormat="0" applyFill="0" applyAlignment="0" applyProtection="0"/>
    <xf numFmtId="0" fontId="76" fillId="0" borderId="30" applyNumberFormat="0" applyFill="0" applyAlignment="0" applyProtection="0"/>
    <xf numFmtId="0" fontId="162" fillId="0" borderId="30" applyNumberFormat="0" applyFill="0" applyAlignment="0" applyProtection="0"/>
    <xf numFmtId="0" fontId="76" fillId="0" borderId="30" applyNumberFormat="0" applyFill="0" applyAlignment="0" applyProtection="0"/>
    <xf numFmtId="0" fontId="76" fillId="0" borderId="30" applyNumberFormat="0" applyFill="0" applyAlignment="0" applyProtection="0"/>
    <xf numFmtId="0" fontId="162" fillId="0" borderId="30" applyNumberFormat="0" applyFill="0" applyAlignment="0" applyProtection="0"/>
    <xf numFmtId="0" fontId="76" fillId="0" borderId="30" applyNumberFormat="0" applyFill="0" applyAlignment="0" applyProtection="0"/>
    <xf numFmtId="0" fontId="76" fillId="0" borderId="30" applyNumberFormat="0" applyFill="0" applyAlignment="0" applyProtection="0"/>
    <xf numFmtId="0" fontId="162" fillId="0" borderId="30" applyNumberFormat="0" applyFill="0" applyAlignment="0" applyProtection="0"/>
    <xf numFmtId="0" fontId="76" fillId="0" borderId="30" applyNumberFormat="0" applyFill="0" applyAlignment="0" applyProtection="0"/>
    <xf numFmtId="0" fontId="76" fillId="0" borderId="30" applyNumberFormat="0" applyFill="0" applyAlignment="0" applyProtection="0"/>
    <xf numFmtId="0" fontId="76" fillId="0" borderId="30" applyNumberFormat="0" applyFill="0" applyAlignment="0" applyProtection="0"/>
    <xf numFmtId="0" fontId="76" fillId="0" borderId="30" applyNumberFormat="0" applyFill="0" applyAlignment="0" applyProtection="0"/>
    <xf numFmtId="0" fontId="76" fillId="0" borderId="30" applyNumberFormat="0" applyFill="0" applyAlignment="0" applyProtection="0"/>
    <xf numFmtId="0" fontId="76" fillId="0" borderId="30" applyNumberFormat="0" applyFill="0" applyAlignment="0" applyProtection="0"/>
    <xf numFmtId="0" fontId="76" fillId="0" borderId="30" applyNumberFormat="0" applyFill="0" applyAlignment="0" applyProtection="0"/>
    <xf numFmtId="0" fontId="76" fillId="0" borderId="30" applyNumberFormat="0" applyFill="0" applyAlignment="0" applyProtection="0"/>
    <xf numFmtId="0" fontId="11" fillId="0" borderId="0"/>
    <xf numFmtId="177" fontId="14" fillId="0" borderId="0">
      <alignment vertical="top"/>
    </xf>
    <xf numFmtId="38" fontId="14" fillId="0" borderId="0">
      <alignment vertical="top"/>
    </xf>
    <xf numFmtId="0" fontId="12" fillId="0" borderId="0"/>
    <xf numFmtId="38" fontId="14" fillId="0" borderId="0">
      <alignment vertical="top"/>
    </xf>
    <xf numFmtId="0" fontId="11" fillId="0" borderId="0"/>
    <xf numFmtId="177" fontId="14" fillId="0" borderId="0">
      <alignment vertical="top"/>
    </xf>
    <xf numFmtId="49" fontId="148" fillId="0" borderId="0"/>
    <xf numFmtId="49" fontId="163" fillId="0" borderId="0">
      <alignment vertical="top"/>
    </xf>
    <xf numFmtId="3" fontId="164" fillId="0" borderId="0"/>
    <xf numFmtId="172" fontId="80" fillId="0" borderId="0" applyFill="0" applyBorder="0" applyAlignment="0" applyProtection="0"/>
    <xf numFmtId="172" fontId="80" fillId="0" borderId="0" applyFill="0" applyBorder="0" applyAlignment="0" applyProtection="0"/>
    <xf numFmtId="172" fontId="80" fillId="0" borderId="0" applyFill="0" applyBorder="0" applyAlignment="0" applyProtection="0"/>
    <xf numFmtId="172" fontId="80" fillId="0" borderId="0" applyFill="0" applyBorder="0" applyAlignment="0" applyProtection="0"/>
    <xf numFmtId="172" fontId="80" fillId="0" borderId="0" applyFill="0" applyBorder="0" applyAlignment="0" applyProtection="0"/>
    <xf numFmtId="172" fontId="80" fillId="0" borderId="0" applyFill="0" applyBorder="0" applyAlignment="0" applyProtection="0"/>
    <xf numFmtId="172" fontId="80" fillId="0" borderId="0" applyFill="0" applyBorder="0" applyAlignment="0" applyProtection="0"/>
    <xf numFmtId="172" fontId="80" fillId="0" borderId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49" fontId="80" fillId="0" borderId="0">
      <alignment horizontal="center"/>
    </xf>
    <xf numFmtId="49" fontId="80" fillId="0" borderId="0">
      <alignment horizontal="center"/>
    </xf>
    <xf numFmtId="49" fontId="80" fillId="0" borderId="0">
      <alignment horizontal="center"/>
    </xf>
    <xf numFmtId="49" fontId="80" fillId="0" borderId="0">
      <alignment horizontal="center"/>
    </xf>
    <xf numFmtId="49" fontId="80" fillId="0" borderId="0">
      <alignment horizontal="center"/>
    </xf>
    <xf numFmtId="49" fontId="80" fillId="0" borderId="0">
      <alignment horizontal="center"/>
    </xf>
    <xf numFmtId="49" fontId="80" fillId="0" borderId="0">
      <alignment horizontal="center"/>
    </xf>
    <xf numFmtId="49" fontId="80" fillId="0" borderId="0">
      <alignment horizontal="center"/>
    </xf>
    <xf numFmtId="49" fontId="80" fillId="0" borderId="0">
      <alignment horizontal="center"/>
    </xf>
    <xf numFmtId="49" fontId="80" fillId="0" borderId="0">
      <alignment horizontal="center"/>
    </xf>
    <xf numFmtId="38" fontId="20" fillId="0" borderId="0" applyFont="0" applyFill="0" applyBorder="0" applyAlignment="0" applyProtection="0"/>
    <xf numFmtId="3" fontId="166" fillId="0" borderId="22" applyFont="0" applyBorder="0">
      <alignment horizontal="right"/>
      <protection locked="0"/>
    </xf>
    <xf numFmtId="38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2" fontId="80" fillId="0" borderId="0" applyFill="0" applyBorder="0" applyAlignment="0" applyProtection="0"/>
    <xf numFmtId="2" fontId="80" fillId="0" borderId="0" applyFill="0" applyBorder="0" applyAlignment="0" applyProtection="0"/>
    <xf numFmtId="2" fontId="80" fillId="0" borderId="0" applyFill="0" applyBorder="0" applyAlignment="0" applyProtection="0"/>
    <xf numFmtId="2" fontId="80" fillId="0" borderId="0" applyFill="0" applyBorder="0" applyAlignment="0" applyProtection="0"/>
    <xf numFmtId="2" fontId="80" fillId="0" borderId="0" applyFill="0" applyBorder="0" applyAlignment="0" applyProtection="0"/>
    <xf numFmtId="2" fontId="80" fillId="0" borderId="0" applyFill="0" applyBorder="0" applyAlignment="0" applyProtection="0"/>
    <xf numFmtId="2" fontId="80" fillId="0" borderId="0" applyFill="0" applyBorder="0" applyAlignment="0" applyProtection="0"/>
    <xf numFmtId="2" fontId="80" fillId="0" borderId="0" applyFill="0" applyBorder="0" applyAlignment="0" applyProtection="0"/>
    <xf numFmtId="2" fontId="80" fillId="0" borderId="0" applyFill="0" applyBorder="0" applyAlignment="0" applyProtection="0"/>
    <xf numFmtId="2" fontId="80" fillId="0" borderId="0" applyFill="0" applyBorder="0" applyAlignment="0" applyProtection="0"/>
    <xf numFmtId="214" fontId="13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3" fontId="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53" fillId="0" borderId="0" applyFont="0" applyFill="0" applyBorder="0" applyAlignment="0" applyProtection="0"/>
    <xf numFmtId="21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53" fillId="0" borderId="0" applyFont="0" applyFill="0" applyBorder="0" applyAlignment="0" applyProtection="0"/>
    <xf numFmtId="215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67" fontId="21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6" fillId="0" borderId="0" applyFont="0" applyFill="0" applyBorder="0" applyAlignment="0" applyProtection="0"/>
    <xf numFmtId="21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216" fontId="13" fillId="0" borderId="0" applyFont="0" applyFill="0" applyBorder="0" applyAlignment="0" applyProtection="0"/>
    <xf numFmtId="216" fontId="13" fillId="0" borderId="0" applyFont="0" applyFill="0" applyBorder="0" applyAlignment="0" applyProtection="0"/>
    <xf numFmtId="21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55" fillId="0" borderId="0" applyFont="0" applyFill="0" applyBorder="0" applyAlignment="0" applyProtection="0"/>
    <xf numFmtId="167" fontId="155" fillId="0" borderId="0" applyFont="0" applyFill="0" applyBorder="0" applyAlignment="0" applyProtection="0"/>
    <xf numFmtId="167" fontId="155" fillId="0" borderId="0" applyFont="0" applyFill="0" applyBorder="0" applyAlignment="0" applyProtection="0"/>
    <xf numFmtId="217" fontId="21" fillId="0" borderId="0" applyFont="0" applyFill="0" applyBorder="0" applyAlignment="0" applyProtection="0"/>
    <xf numFmtId="4" fontId="10" fillId="3" borderId="0" applyFont="0" applyBorder="0">
      <alignment horizontal="right"/>
    </xf>
    <xf numFmtId="4" fontId="10" fillId="3" borderId="0" applyBorder="0">
      <alignment horizontal="right"/>
    </xf>
    <xf numFmtId="4" fontId="10" fillId="3" borderId="0" applyBorder="0">
      <alignment horizontal="right"/>
    </xf>
    <xf numFmtId="4" fontId="10" fillId="3" borderId="0" applyBorder="0">
      <alignment horizontal="right"/>
    </xf>
    <xf numFmtId="4" fontId="10" fillId="3" borderId="0" applyBorder="0">
      <alignment horizontal="right"/>
    </xf>
    <xf numFmtId="4" fontId="10" fillId="3" borderId="0" applyBorder="0">
      <alignment horizontal="right"/>
    </xf>
    <xf numFmtId="4" fontId="10" fillId="3" borderId="0" applyBorder="0">
      <alignment horizontal="right"/>
    </xf>
    <xf numFmtId="4" fontId="10" fillId="3" borderId="0" applyBorder="0">
      <alignment horizontal="right"/>
    </xf>
    <xf numFmtId="4" fontId="10" fillId="3" borderId="0" applyBorder="0">
      <alignment horizontal="right"/>
    </xf>
    <xf numFmtId="4" fontId="10" fillId="3" borderId="0" applyFont="0" applyBorder="0">
      <alignment horizontal="right"/>
    </xf>
    <xf numFmtId="4" fontId="10" fillId="3" borderId="0" applyBorder="0">
      <alignment horizontal="right"/>
    </xf>
    <xf numFmtId="4" fontId="10" fillId="3" borderId="0" applyBorder="0">
      <alignment horizontal="right"/>
    </xf>
    <xf numFmtId="4" fontId="10" fillId="3" borderId="0" applyBorder="0">
      <alignment horizontal="right"/>
    </xf>
    <xf numFmtId="4" fontId="10" fillId="3" borderId="0" applyBorder="0">
      <alignment horizontal="right"/>
    </xf>
    <xf numFmtId="4" fontId="10" fillId="3" borderId="0" applyBorder="0">
      <alignment horizontal="right"/>
    </xf>
    <xf numFmtId="4" fontId="10" fillId="3" borderId="0" applyBorder="0">
      <alignment horizontal="right"/>
    </xf>
    <xf numFmtId="4" fontId="10" fillId="3" borderId="0" applyBorder="0">
      <alignment horizontal="right"/>
    </xf>
    <xf numFmtId="4" fontId="10" fillId="3" borderId="0" applyBorder="0">
      <alignment horizontal="right"/>
    </xf>
    <xf numFmtId="4" fontId="10" fillId="3" borderId="0" applyBorder="0">
      <alignment horizontal="right"/>
    </xf>
    <xf numFmtId="4" fontId="10" fillId="3" borderId="0" applyBorder="0">
      <alignment horizontal="right"/>
    </xf>
    <xf numFmtId="4" fontId="10" fillId="3" borderId="48" applyBorder="0">
      <alignment horizontal="right"/>
    </xf>
    <xf numFmtId="4" fontId="10" fillId="3" borderId="48" applyBorder="0">
      <alignment horizontal="right"/>
    </xf>
    <xf numFmtId="4" fontId="10" fillId="64" borderId="49" applyBorder="0">
      <alignment horizontal="right"/>
    </xf>
    <xf numFmtId="4" fontId="10" fillId="64" borderId="49" applyBorder="0">
      <alignment horizontal="right"/>
    </xf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167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167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167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167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167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167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171" fontId="19" fillId="0" borderId="22">
      <alignment vertical="top" wrapText="1"/>
    </xf>
    <xf numFmtId="189" fontId="21" fillId="0" borderId="17" applyFont="0" applyFill="0" applyBorder="0" applyProtection="0">
      <alignment horizontal="center" vertical="center"/>
    </xf>
    <xf numFmtId="3" fontId="21" fillId="0" borderId="0" applyFont="0" applyBorder="0">
      <alignment horizontal="center"/>
    </xf>
    <xf numFmtId="166" fontId="22" fillId="0" borderId="0">
      <protection locked="0"/>
    </xf>
    <xf numFmtId="49" fontId="126" fillId="0" borderId="17">
      <alignment horizontal="center" vertical="center" wrapText="1"/>
    </xf>
    <xf numFmtId="0" fontId="19" fillId="0" borderId="17" applyBorder="0">
      <alignment horizontal="center" vertical="center" wrapText="1"/>
    </xf>
    <xf numFmtId="49" fontId="126" fillId="0" borderId="17">
      <alignment horizontal="center" vertical="center" wrapText="1"/>
    </xf>
    <xf numFmtId="49" fontId="98" fillId="0" borderId="17" applyNumberFormat="0" applyFill="0" applyAlignment="0" applyProtection="0"/>
    <xf numFmtId="170" fontId="21" fillId="0" borderId="0"/>
    <xf numFmtId="0" fontId="74" fillId="12" borderId="23" applyNumberFormat="0" applyAlignment="0" applyProtection="0"/>
    <xf numFmtId="0" fontId="13" fillId="0" borderId="0"/>
    <xf numFmtId="0" fontId="168" fillId="0" borderId="0"/>
    <xf numFmtId="0" fontId="168" fillId="35" borderId="32" applyNumberFormat="0" applyFont="0" applyAlignment="0" applyProtection="0"/>
    <xf numFmtId="0" fontId="168" fillId="0" borderId="0"/>
    <xf numFmtId="0" fontId="168" fillId="35" borderId="32" applyNumberFormat="0" applyFont="0" applyAlignment="0" applyProtection="0"/>
    <xf numFmtId="0" fontId="168" fillId="35" borderId="32" applyNumberFormat="0" applyFont="0" applyAlignment="0" applyProtection="0"/>
    <xf numFmtId="0" fontId="168" fillId="35" borderId="32" applyNumberFormat="0" applyFont="0" applyAlignment="0" applyProtection="0"/>
    <xf numFmtId="0" fontId="168" fillId="35" borderId="32" applyNumberFormat="0" applyFont="0" applyAlignment="0" applyProtection="0"/>
    <xf numFmtId="0" fontId="168" fillId="0" borderId="0"/>
    <xf numFmtId="0" fontId="168" fillId="0" borderId="0"/>
    <xf numFmtId="0" fontId="16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0" fillId="0" borderId="0"/>
    <xf numFmtId="0" fontId="20" fillId="0" borderId="0"/>
    <xf numFmtId="0" fontId="28" fillId="21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6" borderId="0"/>
    <xf numFmtId="0" fontId="26" fillId="16" borderId="0"/>
    <xf numFmtId="0" fontId="26" fillId="16" borderId="0"/>
    <xf numFmtId="0" fontId="26" fillId="16" borderId="0"/>
    <xf numFmtId="0" fontId="26" fillId="16" borderId="0"/>
    <xf numFmtId="0" fontId="26" fillId="16" borderId="0"/>
    <xf numFmtId="0" fontId="26" fillId="16" borderId="0"/>
    <xf numFmtId="0" fontId="26" fillId="16" borderId="0"/>
    <xf numFmtId="0" fontId="26" fillId="16" borderId="0"/>
    <xf numFmtId="0" fontId="26" fillId="16" borderId="0"/>
    <xf numFmtId="0" fontId="26" fillId="16" borderId="0"/>
    <xf numFmtId="0" fontId="26" fillId="16" borderId="0"/>
    <xf numFmtId="0" fontId="26" fillId="16" borderId="0"/>
    <xf numFmtId="0" fontId="26" fillId="16" borderId="0"/>
    <xf numFmtId="0" fontId="26" fillId="16" borderId="0"/>
    <xf numFmtId="0" fontId="26" fillId="16" borderId="0"/>
    <xf numFmtId="0" fontId="26" fillId="16" borderId="0"/>
    <xf numFmtId="0" fontId="26" fillId="16" borderId="0"/>
    <xf numFmtId="0" fontId="26" fillId="16" borderId="0"/>
    <xf numFmtId="0" fontId="26" fillId="16" borderId="0"/>
    <xf numFmtId="0" fontId="26" fillId="16" borderId="0"/>
    <xf numFmtId="0" fontId="26" fillId="16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28" fillId="14" borderId="0"/>
    <xf numFmtId="0" fontId="28" fillId="14" borderId="0"/>
    <xf numFmtId="0" fontId="28" fillId="14" borderId="0"/>
    <xf numFmtId="0" fontId="28" fillId="14" borderId="0"/>
    <xf numFmtId="0" fontId="28" fillId="14" borderId="0"/>
    <xf numFmtId="0" fontId="28" fillId="14" borderId="0"/>
    <xf numFmtId="0" fontId="28" fillId="14" borderId="0"/>
    <xf numFmtId="0" fontId="28" fillId="14" borderId="0"/>
    <xf numFmtId="0" fontId="28" fillId="14" borderId="0"/>
    <xf numFmtId="0" fontId="28" fillId="14" borderId="0"/>
    <xf numFmtId="0" fontId="28" fillId="14" borderId="0"/>
    <xf numFmtId="0" fontId="28" fillId="14" borderId="0"/>
    <xf numFmtId="0" fontId="28" fillId="14" borderId="0"/>
    <xf numFmtId="0" fontId="28" fillId="14" borderId="0"/>
    <xf numFmtId="0" fontId="28" fillId="14" borderId="0"/>
    <xf numFmtId="0" fontId="28" fillId="14" borderId="0"/>
    <xf numFmtId="0" fontId="28" fillId="14" borderId="0"/>
    <xf numFmtId="0" fontId="28" fillId="14" borderId="0"/>
    <xf numFmtId="0" fontId="28" fillId="14" borderId="0"/>
    <xf numFmtId="0" fontId="28" fillId="14" borderId="0"/>
    <xf numFmtId="0" fontId="28" fillId="14" borderId="0"/>
    <xf numFmtId="0" fontId="28" fillId="14" borderId="0"/>
    <xf numFmtId="0" fontId="28" fillId="15" borderId="0"/>
    <xf numFmtId="0" fontId="28" fillId="15" borderId="0"/>
    <xf numFmtId="0" fontId="28" fillId="15" borderId="0"/>
    <xf numFmtId="0" fontId="28" fillId="15" borderId="0"/>
    <xf numFmtId="0" fontId="28" fillId="15" borderId="0"/>
    <xf numFmtId="0" fontId="28" fillId="15" borderId="0"/>
    <xf numFmtId="0" fontId="28" fillId="15" borderId="0"/>
    <xf numFmtId="0" fontId="28" fillId="15" borderId="0"/>
    <xf numFmtId="0" fontId="28" fillId="15" borderId="0"/>
    <xf numFmtId="0" fontId="28" fillId="15" borderId="0"/>
    <xf numFmtId="0" fontId="28" fillId="15" borderId="0"/>
    <xf numFmtId="0" fontId="28" fillId="15" borderId="0"/>
    <xf numFmtId="0" fontId="28" fillId="15" borderId="0"/>
    <xf numFmtId="0" fontId="28" fillId="15" borderId="0"/>
    <xf numFmtId="0" fontId="28" fillId="15" borderId="0"/>
    <xf numFmtId="0" fontId="28" fillId="15" borderId="0"/>
    <xf numFmtId="0" fontId="28" fillId="15" borderId="0"/>
    <xf numFmtId="0" fontId="28" fillId="15" borderId="0"/>
    <xf numFmtId="0" fontId="28" fillId="15" borderId="0"/>
    <xf numFmtId="0" fontId="28" fillId="15" borderId="0"/>
    <xf numFmtId="0" fontId="28" fillId="15" borderId="0"/>
    <xf numFmtId="0" fontId="28" fillId="15" borderId="0"/>
    <xf numFmtId="0" fontId="28" fillId="19" borderId="0"/>
    <xf numFmtId="0" fontId="28" fillId="19" borderId="0"/>
    <xf numFmtId="0" fontId="28" fillId="19" borderId="0"/>
    <xf numFmtId="0" fontId="28" fillId="19" borderId="0"/>
    <xf numFmtId="0" fontId="28" fillId="19" borderId="0"/>
    <xf numFmtId="0" fontId="28" fillId="19" borderId="0"/>
    <xf numFmtId="0" fontId="28" fillId="19" borderId="0"/>
    <xf numFmtId="0" fontId="28" fillId="19" borderId="0"/>
    <xf numFmtId="0" fontId="28" fillId="19" borderId="0"/>
    <xf numFmtId="0" fontId="28" fillId="19" borderId="0"/>
    <xf numFmtId="0" fontId="28" fillId="19" borderId="0"/>
    <xf numFmtId="0" fontId="28" fillId="19" borderId="0"/>
    <xf numFmtId="0" fontId="28" fillId="19" borderId="0"/>
    <xf numFmtId="0" fontId="28" fillId="19" borderId="0"/>
    <xf numFmtId="0" fontId="28" fillId="19" borderId="0"/>
    <xf numFmtId="0" fontId="28" fillId="19" borderId="0"/>
    <xf numFmtId="0" fontId="28" fillId="19" borderId="0"/>
    <xf numFmtId="0" fontId="28" fillId="19" borderId="0"/>
    <xf numFmtId="0" fontId="28" fillId="19" borderId="0"/>
    <xf numFmtId="0" fontId="28" fillId="19" borderId="0"/>
    <xf numFmtId="0" fontId="28" fillId="19" borderId="0"/>
    <xf numFmtId="0" fontId="28" fillId="19" borderId="0"/>
    <xf numFmtId="0" fontId="28" fillId="20" borderId="0"/>
    <xf numFmtId="0" fontId="28" fillId="20" borderId="0"/>
    <xf numFmtId="0" fontId="28" fillId="20" borderId="0"/>
    <xf numFmtId="0" fontId="28" fillId="20" borderId="0"/>
    <xf numFmtId="0" fontId="28" fillId="20" borderId="0"/>
    <xf numFmtId="0" fontId="28" fillId="20" borderId="0"/>
    <xf numFmtId="0" fontId="28" fillId="20" borderId="0"/>
    <xf numFmtId="0" fontId="28" fillId="20" borderId="0"/>
    <xf numFmtId="0" fontId="28" fillId="20" borderId="0"/>
    <xf numFmtId="0" fontId="28" fillId="20" borderId="0"/>
    <xf numFmtId="0" fontId="28" fillId="20" borderId="0"/>
    <xf numFmtId="0" fontId="28" fillId="20" borderId="0"/>
    <xf numFmtId="0" fontId="28" fillId="20" borderId="0"/>
    <xf numFmtId="0" fontId="28" fillId="20" borderId="0"/>
    <xf numFmtId="0" fontId="28" fillId="20" borderId="0"/>
    <xf numFmtId="0" fontId="28" fillId="20" borderId="0"/>
    <xf numFmtId="0" fontId="28" fillId="20" borderId="0"/>
    <xf numFmtId="0" fontId="28" fillId="20" borderId="0"/>
    <xf numFmtId="0" fontId="28" fillId="20" borderId="0"/>
    <xf numFmtId="0" fontId="28" fillId="20" borderId="0"/>
    <xf numFmtId="0" fontId="28" fillId="20" borderId="0"/>
    <xf numFmtId="0" fontId="28" fillId="20" borderId="0"/>
    <xf numFmtId="0" fontId="28" fillId="21" borderId="0"/>
    <xf numFmtId="0" fontId="28" fillId="21" borderId="0"/>
    <xf numFmtId="0" fontId="28" fillId="21" borderId="0"/>
    <xf numFmtId="0" fontId="28" fillId="21" borderId="0"/>
    <xf numFmtId="0" fontId="28" fillId="21" borderId="0"/>
    <xf numFmtId="0" fontId="28" fillId="21" borderId="0"/>
    <xf numFmtId="0" fontId="28" fillId="21" borderId="0"/>
    <xf numFmtId="0" fontId="28" fillId="21" borderId="0"/>
    <xf numFmtId="0" fontId="28" fillId="21" borderId="0"/>
    <xf numFmtId="0" fontId="28" fillId="21" borderId="0"/>
    <xf numFmtId="0" fontId="28" fillId="21" borderId="0"/>
    <xf numFmtId="0" fontId="28" fillId="21" borderId="0"/>
    <xf numFmtId="0" fontId="28" fillId="21" borderId="0"/>
    <xf numFmtId="0" fontId="28" fillId="21" borderId="0"/>
    <xf numFmtId="0" fontId="28" fillId="21" borderId="0"/>
    <xf numFmtId="0" fontId="28" fillId="21" borderId="0"/>
    <xf numFmtId="0" fontId="28" fillId="21" borderId="0"/>
    <xf numFmtId="0" fontId="28" fillId="21" borderId="0"/>
    <xf numFmtId="0" fontId="28" fillId="21" borderId="0"/>
    <xf numFmtId="0" fontId="28" fillId="21" borderId="0"/>
    <xf numFmtId="0" fontId="28" fillId="21" borderId="0"/>
    <xf numFmtId="0" fontId="28" fillId="21" borderId="0"/>
    <xf numFmtId="0" fontId="28" fillId="22" borderId="0"/>
    <xf numFmtId="0" fontId="28" fillId="22" borderId="0"/>
    <xf numFmtId="0" fontId="28" fillId="22" borderId="0"/>
    <xf numFmtId="0" fontId="28" fillId="22" borderId="0"/>
    <xf numFmtId="0" fontId="28" fillId="22" borderId="0"/>
    <xf numFmtId="0" fontId="28" fillId="22" borderId="0"/>
    <xf numFmtId="0" fontId="28" fillId="22" borderId="0"/>
    <xf numFmtId="0" fontId="28" fillId="22" borderId="0"/>
    <xf numFmtId="0" fontId="28" fillId="22" borderId="0"/>
    <xf numFmtId="0" fontId="28" fillId="22" borderId="0"/>
    <xf numFmtId="0" fontId="28" fillId="22" borderId="0"/>
    <xf numFmtId="0" fontId="28" fillId="22" borderId="0"/>
    <xf numFmtId="0" fontId="28" fillId="22" borderId="0"/>
    <xf numFmtId="0" fontId="28" fillId="22" borderId="0"/>
    <xf numFmtId="0" fontId="28" fillId="22" borderId="0"/>
    <xf numFmtId="0" fontId="28" fillId="22" borderId="0"/>
    <xf numFmtId="0" fontId="28" fillId="22" borderId="0"/>
    <xf numFmtId="0" fontId="28" fillId="22" borderId="0"/>
    <xf numFmtId="0" fontId="28" fillId="22" borderId="0"/>
    <xf numFmtId="0" fontId="28" fillId="22" borderId="0"/>
    <xf numFmtId="0" fontId="28" fillId="22" borderId="0"/>
    <xf numFmtId="0" fontId="28" fillId="23" borderId="0"/>
    <xf numFmtId="0" fontId="28" fillId="23" borderId="0"/>
    <xf numFmtId="0" fontId="28" fillId="23" borderId="0"/>
    <xf numFmtId="0" fontId="28" fillId="23" borderId="0"/>
    <xf numFmtId="0" fontId="28" fillId="23" borderId="0"/>
    <xf numFmtId="0" fontId="28" fillId="23" borderId="0"/>
    <xf numFmtId="0" fontId="28" fillId="23" borderId="0"/>
    <xf numFmtId="0" fontId="28" fillId="23" borderId="0"/>
    <xf numFmtId="0" fontId="28" fillId="23" borderId="0"/>
    <xf numFmtId="0" fontId="28" fillId="23" borderId="0"/>
    <xf numFmtId="0" fontId="28" fillId="23" borderId="0"/>
    <xf numFmtId="0" fontId="28" fillId="23" borderId="0"/>
    <xf numFmtId="0" fontId="28" fillId="23" borderId="0"/>
    <xf numFmtId="0" fontId="28" fillId="23" borderId="0"/>
    <xf numFmtId="0" fontId="28" fillId="23" borderId="0"/>
    <xf numFmtId="0" fontId="28" fillId="23" borderId="0"/>
    <xf numFmtId="0" fontId="28" fillId="23" borderId="0"/>
    <xf numFmtId="0" fontId="28" fillId="23" borderId="0"/>
    <xf numFmtId="0" fontId="28" fillId="23" borderId="0"/>
    <xf numFmtId="0" fontId="28" fillId="23" borderId="0"/>
    <xf numFmtId="0" fontId="28" fillId="23" borderId="0"/>
    <xf numFmtId="0" fontId="28" fillId="24" borderId="0"/>
    <xf numFmtId="0" fontId="28" fillId="24" borderId="0"/>
    <xf numFmtId="0" fontId="28" fillId="24" borderId="0"/>
    <xf numFmtId="0" fontId="28" fillId="24" borderId="0"/>
    <xf numFmtId="0" fontId="28" fillId="24" borderId="0"/>
    <xf numFmtId="0" fontId="28" fillId="24" borderId="0"/>
    <xf numFmtId="0" fontId="28" fillId="24" borderId="0"/>
    <xf numFmtId="0" fontId="28" fillId="24" borderId="0"/>
    <xf numFmtId="0" fontId="28" fillId="24" borderId="0"/>
    <xf numFmtId="0" fontId="28" fillId="24" borderId="0"/>
    <xf numFmtId="0" fontId="28" fillId="24" borderId="0"/>
    <xf numFmtId="0" fontId="28" fillId="24" borderId="0"/>
    <xf numFmtId="0" fontId="28" fillId="24" borderId="0"/>
    <xf numFmtId="0" fontId="28" fillId="24" borderId="0"/>
    <xf numFmtId="0" fontId="28" fillId="24" borderId="0"/>
    <xf numFmtId="0" fontId="28" fillId="24" borderId="0"/>
    <xf numFmtId="0" fontId="28" fillId="24" borderId="0"/>
    <xf numFmtId="0" fontId="28" fillId="24" borderId="0"/>
    <xf numFmtId="0" fontId="28" fillId="24" borderId="0"/>
    <xf numFmtId="0" fontId="28" fillId="24" borderId="0"/>
    <xf numFmtId="0" fontId="28" fillId="24" borderId="0"/>
    <xf numFmtId="0" fontId="28" fillId="19" borderId="0"/>
    <xf numFmtId="0" fontId="28" fillId="19" borderId="0"/>
    <xf numFmtId="0" fontId="28" fillId="19" borderId="0"/>
    <xf numFmtId="0" fontId="28" fillId="19" borderId="0"/>
    <xf numFmtId="0" fontId="28" fillId="19" borderId="0"/>
    <xf numFmtId="0" fontId="28" fillId="19" borderId="0"/>
    <xf numFmtId="0" fontId="28" fillId="19" borderId="0"/>
    <xf numFmtId="0" fontId="28" fillId="19" borderId="0"/>
    <xf numFmtId="0" fontId="28" fillId="19" borderId="0"/>
    <xf numFmtId="0" fontId="28" fillId="19" borderId="0"/>
    <xf numFmtId="0" fontId="28" fillId="19" borderId="0"/>
    <xf numFmtId="0" fontId="28" fillId="19" borderId="0"/>
    <xf numFmtId="0" fontId="28" fillId="19" borderId="0"/>
    <xf numFmtId="0" fontId="28" fillId="19" borderId="0"/>
    <xf numFmtId="0" fontId="28" fillId="19" borderId="0"/>
    <xf numFmtId="0" fontId="28" fillId="19" borderId="0"/>
    <xf numFmtId="0" fontId="28" fillId="19" borderId="0"/>
    <xf numFmtId="0" fontId="28" fillId="19" borderId="0"/>
    <xf numFmtId="0" fontId="28" fillId="19" borderId="0"/>
    <xf numFmtId="0" fontId="28" fillId="19" borderId="0"/>
    <xf numFmtId="0" fontId="28" fillId="19" borderId="0"/>
    <xf numFmtId="0" fontId="28" fillId="20" borderId="0"/>
    <xf numFmtId="0" fontId="28" fillId="20" borderId="0"/>
    <xf numFmtId="0" fontId="28" fillId="20" borderId="0"/>
    <xf numFmtId="0" fontId="28" fillId="20" borderId="0"/>
    <xf numFmtId="0" fontId="28" fillId="20" borderId="0"/>
    <xf numFmtId="0" fontId="28" fillId="20" borderId="0"/>
    <xf numFmtId="0" fontId="28" fillId="20" borderId="0"/>
    <xf numFmtId="0" fontId="28" fillId="20" borderId="0"/>
    <xf numFmtId="0" fontId="28" fillId="20" borderId="0"/>
    <xf numFmtId="0" fontId="28" fillId="20" borderId="0"/>
    <xf numFmtId="0" fontId="28" fillId="20" borderId="0"/>
    <xf numFmtId="0" fontId="28" fillId="20" borderId="0"/>
    <xf numFmtId="0" fontId="28" fillId="20" borderId="0"/>
    <xf numFmtId="0" fontId="28" fillId="20" borderId="0"/>
    <xf numFmtId="0" fontId="28" fillId="20" borderId="0"/>
    <xf numFmtId="0" fontId="28" fillId="20" borderId="0"/>
    <xf numFmtId="0" fontId="28" fillId="20" borderId="0"/>
    <xf numFmtId="0" fontId="28" fillId="20" borderId="0"/>
    <xf numFmtId="0" fontId="28" fillId="20" borderId="0"/>
    <xf numFmtId="0" fontId="28" fillId="20" borderId="0"/>
    <xf numFmtId="0" fontId="28" fillId="20" borderId="0"/>
    <xf numFmtId="0" fontId="28" fillId="25" borderId="0"/>
    <xf numFmtId="0" fontId="28" fillId="25" borderId="0"/>
    <xf numFmtId="0" fontId="28" fillId="25" borderId="0"/>
    <xf numFmtId="0" fontId="28" fillId="25" borderId="0"/>
    <xf numFmtId="0" fontId="28" fillId="25" borderId="0"/>
    <xf numFmtId="0" fontId="28" fillId="25" borderId="0"/>
    <xf numFmtId="0" fontId="28" fillId="25" borderId="0"/>
    <xf numFmtId="0" fontId="28" fillId="25" borderId="0"/>
    <xf numFmtId="0" fontId="28" fillId="25" borderId="0"/>
    <xf numFmtId="0" fontId="28" fillId="25" borderId="0"/>
    <xf numFmtId="0" fontId="28" fillId="25" borderId="0"/>
    <xf numFmtId="0" fontId="28" fillId="25" borderId="0"/>
    <xf numFmtId="0" fontId="28" fillId="25" borderId="0"/>
    <xf numFmtId="0" fontId="28" fillId="25" borderId="0"/>
    <xf numFmtId="0" fontId="28" fillId="25" borderId="0"/>
    <xf numFmtId="0" fontId="28" fillId="25" borderId="0"/>
    <xf numFmtId="0" fontId="28" fillId="25" borderId="0"/>
    <xf numFmtId="0" fontId="28" fillId="25" borderId="0"/>
    <xf numFmtId="0" fontId="28" fillId="25" borderId="0"/>
    <xf numFmtId="0" fontId="28" fillId="25" borderId="0"/>
    <xf numFmtId="0" fontId="28" fillId="25" borderId="0"/>
    <xf numFmtId="0" fontId="173" fillId="68" borderId="53"/>
    <xf numFmtId="0" fontId="74" fillId="12" borderId="23"/>
    <xf numFmtId="0" fontId="74" fillId="12" borderId="23"/>
    <xf numFmtId="0" fontId="74" fillId="12" borderId="23"/>
    <xf numFmtId="0" fontId="74" fillId="12" borderId="23"/>
    <xf numFmtId="0" fontId="74" fillId="12" borderId="23"/>
    <xf numFmtId="0" fontId="74" fillId="12" borderId="23"/>
    <xf numFmtId="0" fontId="74" fillId="12" borderId="23"/>
    <xf numFmtId="0" fontId="74" fillId="12" borderId="23"/>
    <xf numFmtId="0" fontId="74" fillId="12" borderId="23"/>
    <xf numFmtId="0" fontId="74" fillId="12" borderId="23"/>
    <xf numFmtId="0" fontId="74" fillId="12" borderId="23"/>
    <xf numFmtId="0" fontId="74" fillId="12" borderId="23"/>
    <xf numFmtId="0" fontId="74" fillId="12" borderId="23"/>
    <xf numFmtId="0" fontId="74" fillId="12" borderId="23"/>
    <xf numFmtId="0" fontId="74" fillId="12" borderId="23"/>
    <xf numFmtId="0" fontId="74" fillId="12" borderId="23"/>
    <xf numFmtId="0" fontId="74" fillId="12" borderId="23"/>
    <xf numFmtId="0" fontId="74" fillId="12" borderId="23"/>
    <xf numFmtId="0" fontId="74" fillId="12" borderId="23"/>
    <xf numFmtId="0" fontId="74" fillId="12" borderId="23"/>
    <xf numFmtId="0" fontId="174" fillId="69" borderId="54"/>
    <xf numFmtId="0" fontId="84" fillId="17" borderId="33"/>
    <xf numFmtId="0" fontId="84" fillId="17" borderId="33"/>
    <xf numFmtId="0" fontId="84" fillId="17" borderId="33"/>
    <xf numFmtId="0" fontId="84" fillId="17" borderId="33"/>
    <xf numFmtId="0" fontId="84" fillId="17" borderId="33"/>
    <xf numFmtId="0" fontId="84" fillId="17" borderId="33"/>
    <xf numFmtId="0" fontId="84" fillId="17" borderId="33"/>
    <xf numFmtId="0" fontId="84" fillId="17" borderId="33"/>
    <xf numFmtId="0" fontId="84" fillId="17" borderId="33"/>
    <xf numFmtId="0" fontId="84" fillId="17" borderId="33"/>
    <xf numFmtId="0" fontId="84" fillId="17" borderId="33"/>
    <xf numFmtId="0" fontId="84" fillId="17" borderId="33"/>
    <xf numFmtId="0" fontId="84" fillId="17" borderId="33"/>
    <xf numFmtId="0" fontId="84" fillId="17" borderId="33"/>
    <xf numFmtId="0" fontId="84" fillId="17" borderId="33"/>
    <xf numFmtId="0" fontId="84" fillId="17" borderId="33"/>
    <xf numFmtId="0" fontId="84" fillId="17" borderId="33"/>
    <xf numFmtId="0" fontId="84" fillId="17" borderId="33"/>
    <xf numFmtId="0" fontId="84" fillId="17" borderId="33"/>
    <xf numFmtId="0" fontId="84" fillId="17" borderId="33"/>
    <xf numFmtId="0" fontId="175" fillId="69" borderId="53"/>
    <xf numFmtId="0" fontId="35" fillId="17" borderId="23"/>
    <xf numFmtId="0" fontId="35" fillId="17" borderId="23"/>
    <xf numFmtId="0" fontId="35" fillId="17" borderId="23"/>
    <xf numFmtId="0" fontId="35" fillId="17" borderId="23"/>
    <xf numFmtId="0" fontId="35" fillId="17" borderId="23"/>
    <xf numFmtId="0" fontId="35" fillId="17" borderId="23"/>
    <xf numFmtId="0" fontId="35" fillId="17" borderId="23"/>
    <xf numFmtId="0" fontId="35" fillId="17" borderId="23"/>
    <xf numFmtId="0" fontId="35" fillId="17" borderId="23"/>
    <xf numFmtId="0" fontId="35" fillId="17" borderId="23"/>
    <xf numFmtId="0" fontId="35" fillId="17" borderId="23"/>
    <xf numFmtId="0" fontId="35" fillId="17" borderId="23"/>
    <xf numFmtId="0" fontId="35" fillId="17" borderId="23"/>
    <xf numFmtId="0" fontId="35" fillId="17" borderId="23"/>
    <xf numFmtId="0" fontId="35" fillId="17" borderId="23"/>
    <xf numFmtId="0" fontId="35" fillId="17" borderId="23"/>
    <xf numFmtId="0" fontId="35" fillId="17" borderId="23"/>
    <xf numFmtId="0" fontId="35" fillId="17" borderId="23"/>
    <xf numFmtId="0" fontId="35" fillId="17" borderId="23"/>
    <xf numFmtId="0" fontId="35" fillId="17" borderId="23"/>
    <xf numFmtId="0" fontId="132" fillId="0" borderId="44"/>
    <xf numFmtId="0" fontId="132" fillId="0" borderId="44"/>
    <xf numFmtId="0" fontId="132" fillId="0" borderId="44"/>
    <xf numFmtId="0" fontId="132" fillId="0" borderId="44"/>
    <xf numFmtId="0" fontId="132" fillId="0" borderId="44"/>
    <xf numFmtId="0" fontId="132" fillId="0" borderId="44"/>
    <xf numFmtId="0" fontId="132" fillId="0" borderId="44"/>
    <xf numFmtId="0" fontId="132" fillId="0" borderId="44"/>
    <xf numFmtId="0" fontId="132" fillId="0" borderId="44"/>
    <xf numFmtId="0" fontId="132" fillId="0" borderId="44"/>
    <xf numFmtId="0" fontId="132" fillId="0" borderId="44"/>
    <xf numFmtId="0" fontId="132" fillId="0" borderId="44"/>
    <xf numFmtId="0" fontId="132" fillId="0" borderId="44"/>
    <xf numFmtId="0" fontId="132" fillId="0" borderId="44"/>
    <xf numFmtId="0" fontId="132" fillId="0" borderId="44"/>
    <xf numFmtId="0" fontId="132" fillId="0" borderId="44"/>
    <xf numFmtId="0" fontId="132" fillId="0" borderId="44"/>
    <xf numFmtId="0" fontId="132" fillId="0" borderId="44"/>
    <xf numFmtId="0" fontId="132" fillId="0" borderId="44"/>
    <xf numFmtId="0" fontId="132" fillId="0" borderId="44"/>
    <xf numFmtId="0" fontId="132" fillId="0" borderId="44"/>
    <xf numFmtId="0" fontId="134" fillId="0" borderId="45"/>
    <xf numFmtId="0" fontId="134" fillId="0" borderId="45"/>
    <xf numFmtId="0" fontId="134" fillId="0" borderId="45"/>
    <xf numFmtId="0" fontId="134" fillId="0" borderId="45"/>
    <xf numFmtId="0" fontId="134" fillId="0" borderId="45"/>
    <xf numFmtId="0" fontId="134" fillId="0" borderId="45"/>
    <xf numFmtId="0" fontId="134" fillId="0" borderId="45"/>
    <xf numFmtId="0" fontId="134" fillId="0" borderId="45"/>
    <xf numFmtId="0" fontId="134" fillId="0" borderId="45"/>
    <xf numFmtId="0" fontId="134" fillId="0" borderId="45"/>
    <xf numFmtId="0" fontId="134" fillId="0" borderId="45"/>
    <xf numFmtId="0" fontId="134" fillId="0" borderId="45"/>
    <xf numFmtId="0" fontId="134" fillId="0" borderId="45"/>
    <xf numFmtId="0" fontId="134" fillId="0" borderId="45"/>
    <xf numFmtId="0" fontId="134" fillId="0" borderId="45"/>
    <xf numFmtId="0" fontId="134" fillId="0" borderId="45"/>
    <xf numFmtId="0" fontId="134" fillId="0" borderId="45"/>
    <xf numFmtId="0" fontId="134" fillId="0" borderId="45"/>
    <xf numFmtId="0" fontId="134" fillId="0" borderId="45"/>
    <xf numFmtId="0" fontId="134" fillId="0" borderId="45"/>
    <xf numFmtId="0" fontId="134" fillId="0" borderId="45"/>
    <xf numFmtId="0" fontId="65" fillId="0" borderId="29"/>
    <xf numFmtId="0" fontId="65" fillId="0" borderId="29"/>
    <xf numFmtId="0" fontId="65" fillId="0" borderId="29"/>
    <xf numFmtId="0" fontId="65" fillId="0" borderId="29"/>
    <xf numFmtId="0" fontId="65" fillId="0" borderId="29"/>
    <xf numFmtId="0" fontId="65" fillId="0" borderId="29"/>
    <xf numFmtId="0" fontId="65" fillId="0" borderId="29"/>
    <xf numFmtId="0" fontId="65" fillId="0" borderId="29"/>
    <xf numFmtId="0" fontId="65" fillId="0" borderId="29"/>
    <xf numFmtId="0" fontId="65" fillId="0" borderId="29"/>
    <xf numFmtId="0" fontId="65" fillId="0" borderId="29"/>
    <xf numFmtId="0" fontId="65" fillId="0" borderId="29"/>
    <xf numFmtId="0" fontId="65" fillId="0" borderId="29"/>
    <xf numFmtId="0" fontId="65" fillId="0" borderId="29"/>
    <xf numFmtId="0" fontId="65" fillId="0" borderId="29"/>
    <xf numFmtId="0" fontId="65" fillId="0" borderId="29"/>
    <xf numFmtId="0" fontId="65" fillId="0" borderId="29"/>
    <xf numFmtId="0" fontId="65" fillId="0" borderId="29"/>
    <xf numFmtId="0" fontId="65" fillId="0" borderId="29"/>
    <xf numFmtId="0" fontId="65" fillId="0" borderId="29"/>
    <xf numFmtId="0" fontId="65" fillId="0" borderId="29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141" fillId="0" borderId="47"/>
    <xf numFmtId="0" fontId="141" fillId="0" borderId="47"/>
    <xf numFmtId="0" fontId="141" fillId="0" borderId="47"/>
    <xf numFmtId="0" fontId="141" fillId="0" borderId="47"/>
    <xf numFmtId="0" fontId="141" fillId="0" borderId="47"/>
    <xf numFmtId="0" fontId="141" fillId="0" borderId="47"/>
    <xf numFmtId="0" fontId="141" fillId="0" borderId="47"/>
    <xf numFmtId="0" fontId="141" fillId="0" borderId="47"/>
    <xf numFmtId="0" fontId="141" fillId="0" borderId="47"/>
    <xf numFmtId="0" fontId="141" fillId="0" borderId="47"/>
    <xf numFmtId="0" fontId="141" fillId="0" borderId="47"/>
    <xf numFmtId="0" fontId="141" fillId="0" borderId="47"/>
    <xf numFmtId="0" fontId="141" fillId="0" borderId="47"/>
    <xf numFmtId="0" fontId="141" fillId="0" borderId="47"/>
    <xf numFmtId="0" fontId="141" fillId="0" borderId="47"/>
    <xf numFmtId="0" fontId="141" fillId="0" borderId="47"/>
    <xf numFmtId="0" fontId="141" fillId="0" borderId="47"/>
    <xf numFmtId="0" fontId="141" fillId="0" borderId="47"/>
    <xf numFmtId="0" fontId="141" fillId="0" borderId="47"/>
    <xf numFmtId="0" fontId="141" fillId="0" borderId="47"/>
    <xf numFmtId="0" fontId="141" fillId="0" borderId="47"/>
    <xf numFmtId="0" fontId="36" fillId="70" borderId="56"/>
    <xf numFmtId="0" fontId="36" fillId="27" borderId="26"/>
    <xf numFmtId="0" fontId="36" fillId="27" borderId="26"/>
    <xf numFmtId="0" fontId="36" fillId="27" borderId="26"/>
    <xf numFmtId="0" fontId="36" fillId="27" borderId="26"/>
    <xf numFmtId="0" fontId="36" fillId="27" borderId="26"/>
    <xf numFmtId="0" fontId="36" fillId="27" borderId="26"/>
    <xf numFmtId="0" fontId="36" fillId="27" borderId="26"/>
    <xf numFmtId="0" fontId="36" fillId="27" borderId="26"/>
    <xf numFmtId="0" fontId="36" fillId="27" borderId="26"/>
    <xf numFmtId="0" fontId="36" fillId="27" borderId="26"/>
    <xf numFmtId="0" fontId="36" fillId="27" borderId="26"/>
    <xf numFmtId="0" fontId="36" fillId="27" borderId="26"/>
    <xf numFmtId="0" fontId="36" fillId="27" borderId="26"/>
    <xf numFmtId="0" fontId="36" fillId="27" borderId="26"/>
    <xf numFmtId="0" fontId="36" fillId="27" borderId="26"/>
    <xf numFmtId="0" fontId="36" fillId="27" borderId="26"/>
    <xf numFmtId="0" fontId="36" fillId="27" borderId="26"/>
    <xf numFmtId="0" fontId="36" fillId="27" borderId="26"/>
    <xf numFmtId="0" fontId="36" fillId="27" borderId="26"/>
    <xf numFmtId="0" fontId="36" fillId="27" borderId="26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6" fillId="67" borderId="0"/>
    <xf numFmtId="0" fontId="79" fillId="34" borderId="0"/>
    <xf numFmtId="0" fontId="79" fillId="34" borderId="0"/>
    <xf numFmtId="0" fontId="79" fillId="34" borderId="0"/>
    <xf numFmtId="0" fontId="79" fillId="34" borderId="0"/>
    <xf numFmtId="0" fontId="79" fillId="34" borderId="0"/>
    <xf numFmtId="0" fontId="79" fillId="34" borderId="0"/>
    <xf numFmtId="0" fontId="79" fillId="34" borderId="0"/>
    <xf numFmtId="0" fontId="79" fillId="34" borderId="0"/>
    <xf numFmtId="0" fontId="79" fillId="34" borderId="0"/>
    <xf numFmtId="0" fontId="79" fillId="34" borderId="0"/>
    <xf numFmtId="0" fontId="79" fillId="34" borderId="0"/>
    <xf numFmtId="0" fontId="79" fillId="34" borderId="0"/>
    <xf numFmtId="0" fontId="79" fillId="34" borderId="0"/>
    <xf numFmtId="0" fontId="79" fillId="34" borderId="0"/>
    <xf numFmtId="0" fontId="79" fillId="34" borderId="0"/>
    <xf numFmtId="0" fontId="79" fillId="34" borderId="0"/>
    <xf numFmtId="0" fontId="79" fillId="34" borderId="0"/>
    <xf numFmtId="0" fontId="79" fillId="34" borderId="0"/>
    <xf numFmtId="0" fontId="79" fillId="34" borderId="0"/>
    <xf numFmtId="0" fontId="79" fillId="34" borderId="0"/>
    <xf numFmtId="0" fontId="28" fillId="21" borderId="0"/>
    <xf numFmtId="0" fontId="28" fillId="19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1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19" borderId="0"/>
    <xf numFmtId="0" fontId="28" fillId="19" borderId="0"/>
    <xf numFmtId="0" fontId="26" fillId="9" borderId="0"/>
    <xf numFmtId="0" fontId="28" fillId="19" borderId="0"/>
    <xf numFmtId="0" fontId="26" fillId="9" borderId="0"/>
    <xf numFmtId="0" fontId="26" fillId="9" borderId="0"/>
    <xf numFmtId="0" fontId="26" fillId="9" borderId="0"/>
    <xf numFmtId="0" fontId="26" fillId="12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8" fillId="19" borderId="0"/>
    <xf numFmtId="0" fontId="26" fillId="12" borderId="0"/>
    <xf numFmtId="0" fontId="26" fillId="12" borderId="0"/>
    <xf numFmtId="0" fontId="26" fillId="12" borderId="0"/>
    <xf numFmtId="0" fontId="26" fillId="8" borderId="0"/>
    <xf numFmtId="0" fontId="26" fillId="10" borderId="0"/>
    <xf numFmtId="0" fontId="26" fillId="12" borderId="0"/>
    <xf numFmtId="0" fontId="26" fillId="12" borderId="0"/>
    <xf numFmtId="0" fontId="26" fillId="12" borderId="0"/>
    <xf numFmtId="0" fontId="26" fillId="10" borderId="0"/>
    <xf numFmtId="0" fontId="26" fillId="10" borderId="0"/>
    <xf numFmtId="0" fontId="28" fillId="19" borderId="0"/>
    <xf numFmtId="0" fontId="26" fillId="8" borderId="0"/>
    <xf numFmtId="0" fontId="28" fillId="19" borderId="0"/>
    <xf numFmtId="0" fontId="26" fillId="8" borderId="0"/>
    <xf numFmtId="0" fontId="26" fillId="8" borderId="0"/>
    <xf numFmtId="0" fontId="26" fillId="8" borderId="0"/>
    <xf numFmtId="0" fontId="28" fillId="18" borderId="0"/>
    <xf numFmtId="0" fontId="28" fillId="19" borderId="0"/>
    <xf numFmtId="0" fontId="28" fillId="18" borderId="0"/>
    <xf numFmtId="0" fontId="28" fillId="18" borderId="0"/>
    <xf numFmtId="0" fontId="28" fillId="18" borderId="0"/>
    <xf numFmtId="0" fontId="26" fillId="11" borderId="0"/>
    <xf numFmtId="0" fontId="28" fillId="18" borderId="0"/>
    <xf numFmtId="0" fontId="20" fillId="0" borderId="0"/>
    <xf numFmtId="0" fontId="20" fillId="0" borderId="0"/>
    <xf numFmtId="0" fontId="28" fillId="18" borderId="0"/>
    <xf numFmtId="0" fontId="26" fillId="15" borderId="0"/>
    <xf numFmtId="0" fontId="26" fillId="7" borderId="0"/>
    <xf numFmtId="0" fontId="28" fillId="18" borderId="0"/>
    <xf numFmtId="0" fontId="28" fillId="18" borderId="0"/>
    <xf numFmtId="0" fontId="26" fillId="11" borderId="0"/>
    <xf numFmtId="0" fontId="26" fillId="11" borderId="0"/>
    <xf numFmtId="0" fontId="26" fillId="11" borderId="0"/>
    <xf numFmtId="0" fontId="28" fillId="19" borderId="0"/>
    <xf numFmtId="0" fontId="26" fillId="11" borderId="0"/>
    <xf numFmtId="0" fontId="26" fillId="7" borderId="0"/>
    <xf numFmtId="0" fontId="26" fillId="11" borderId="0"/>
    <xf numFmtId="0" fontId="26" fillId="7" borderId="0"/>
    <xf numFmtId="0" fontId="26" fillId="7" borderId="0"/>
    <xf numFmtId="0" fontId="26" fillId="7" borderId="0"/>
    <xf numFmtId="0" fontId="28" fillId="19" borderId="0"/>
    <xf numFmtId="0" fontId="177" fillId="66" borderId="0"/>
    <xf numFmtId="0" fontId="32" fillId="8" borderId="0"/>
    <xf numFmtId="0" fontId="32" fillId="8" borderId="0"/>
    <xf numFmtId="0" fontId="32" fillId="8" borderId="0"/>
    <xf numFmtId="0" fontId="32" fillId="8" borderId="0"/>
    <xf numFmtId="0" fontId="32" fillId="8" borderId="0"/>
    <xf numFmtId="0" fontId="32" fillId="8" borderId="0"/>
    <xf numFmtId="0" fontId="32" fillId="8" borderId="0"/>
    <xf numFmtId="0" fontId="32" fillId="8" borderId="0"/>
    <xf numFmtId="0" fontId="32" fillId="8" borderId="0"/>
    <xf numFmtId="0" fontId="32" fillId="8" borderId="0"/>
    <xf numFmtId="0" fontId="32" fillId="8" borderId="0"/>
    <xf numFmtId="0" fontId="32" fillId="8" borderId="0"/>
    <xf numFmtId="0" fontId="32" fillId="8" borderId="0"/>
    <xf numFmtId="0" fontId="32" fillId="8" borderId="0"/>
    <xf numFmtId="0" fontId="32" fillId="8" borderId="0"/>
    <xf numFmtId="0" fontId="32" fillId="8" borderId="0"/>
    <xf numFmtId="0" fontId="32" fillId="8" borderId="0"/>
    <xf numFmtId="0" fontId="32" fillId="8" borderId="0"/>
    <xf numFmtId="0" fontId="32" fillId="8" borderId="0"/>
    <xf numFmtId="0" fontId="32" fillId="8" borderId="0"/>
    <xf numFmtId="0" fontId="17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" fillId="71" borderId="57"/>
    <xf numFmtId="0" fontId="4" fillId="35" borderId="32"/>
    <xf numFmtId="0" fontId="4" fillId="35" borderId="32"/>
    <xf numFmtId="0" fontId="4" fillId="35" borderId="32"/>
    <xf numFmtId="0" fontId="4" fillId="35" borderId="32"/>
    <xf numFmtId="0" fontId="4" fillId="35" borderId="32"/>
    <xf numFmtId="0" fontId="4" fillId="35" borderId="32"/>
    <xf numFmtId="0" fontId="4" fillId="35" borderId="32"/>
    <xf numFmtId="0" fontId="4" fillId="35" borderId="32"/>
    <xf numFmtId="0" fontId="4" fillId="35" borderId="32"/>
    <xf numFmtId="0" fontId="4" fillId="35" borderId="32"/>
    <xf numFmtId="0" fontId="4" fillId="35" borderId="32"/>
    <xf numFmtId="0" fontId="4" fillId="35" borderId="32"/>
    <xf numFmtId="0" fontId="4" fillId="35" borderId="32"/>
    <xf numFmtId="0" fontId="4" fillId="35" borderId="32"/>
    <xf numFmtId="0" fontId="4" fillId="35" borderId="32"/>
    <xf numFmtId="0" fontId="4" fillId="35" borderId="32"/>
    <xf numFmtId="0" fontId="4" fillId="35" borderId="32"/>
    <xf numFmtId="0" fontId="4" fillId="35" borderId="32"/>
    <xf numFmtId="0" fontId="4" fillId="35" borderId="32"/>
    <xf numFmtId="0" fontId="4" fillId="35" borderId="32"/>
    <xf numFmtId="0" fontId="179" fillId="0" borderId="55"/>
    <xf numFmtId="0" fontId="76" fillId="0" borderId="30"/>
    <xf numFmtId="0" fontId="76" fillId="0" borderId="30"/>
    <xf numFmtId="0" fontId="76" fillId="0" borderId="30"/>
    <xf numFmtId="0" fontId="76" fillId="0" borderId="30"/>
    <xf numFmtId="0" fontId="76" fillId="0" borderId="30"/>
    <xf numFmtId="0" fontId="76" fillId="0" borderId="30"/>
    <xf numFmtId="0" fontId="76" fillId="0" borderId="30"/>
    <xf numFmtId="0" fontId="76" fillId="0" borderId="30"/>
    <xf numFmtId="0" fontId="76" fillId="0" borderId="30"/>
    <xf numFmtId="0" fontId="76" fillId="0" borderId="30"/>
    <xf numFmtId="0" fontId="76" fillId="0" borderId="30"/>
    <xf numFmtId="0" fontId="76" fillId="0" borderId="30"/>
    <xf numFmtId="0" fontId="76" fillId="0" borderId="30"/>
    <xf numFmtId="0" fontId="76" fillId="0" borderId="30"/>
    <xf numFmtId="0" fontId="76" fillId="0" borderId="30"/>
    <xf numFmtId="0" fontId="76" fillId="0" borderId="30"/>
    <xf numFmtId="0" fontId="76" fillId="0" borderId="30"/>
    <xf numFmtId="0" fontId="76" fillId="0" borderId="30"/>
    <xf numFmtId="0" fontId="76" fillId="0" borderId="30"/>
    <xf numFmtId="0" fontId="76" fillId="0" borderId="30"/>
    <xf numFmtId="0" fontId="180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81" fillId="65" borderId="0"/>
    <xf numFmtId="0" fontId="56" fillId="9" borderId="0"/>
    <xf numFmtId="0" fontId="56" fillId="9" borderId="0"/>
    <xf numFmtId="0" fontId="56" fillId="9" borderId="0"/>
    <xf numFmtId="0" fontId="56" fillId="9" borderId="0"/>
    <xf numFmtId="0" fontId="56" fillId="9" borderId="0"/>
    <xf numFmtId="0" fontId="56" fillId="9" borderId="0"/>
    <xf numFmtId="0" fontId="56" fillId="9" borderId="0"/>
    <xf numFmtId="0" fontId="56" fillId="9" borderId="0"/>
    <xf numFmtId="0" fontId="56" fillId="9" borderId="0"/>
    <xf numFmtId="0" fontId="56" fillId="9" borderId="0"/>
    <xf numFmtId="0" fontId="56" fillId="9" borderId="0"/>
    <xf numFmtId="0" fontId="56" fillId="9" borderId="0"/>
    <xf numFmtId="0" fontId="56" fillId="9" borderId="0"/>
    <xf numFmtId="0" fontId="56" fillId="9" borderId="0"/>
    <xf numFmtId="0" fontId="56" fillId="9" borderId="0"/>
    <xf numFmtId="0" fontId="56" fillId="9" borderId="0"/>
    <xf numFmtId="0" fontId="56" fillId="9" borderId="0"/>
    <xf numFmtId="0" fontId="56" fillId="9" borderId="0"/>
    <xf numFmtId="0" fontId="56" fillId="9" borderId="0"/>
    <xf numFmtId="0" fontId="56" fillId="9" borderId="0"/>
    <xf numFmtId="0" fontId="28" fillId="14" borderId="0"/>
    <xf numFmtId="0" fontId="26" fillId="9" borderId="0"/>
    <xf numFmtId="0" fontId="28" fillId="14" borderId="0"/>
    <xf numFmtId="0" fontId="26" fillId="13" borderId="0"/>
    <xf numFmtId="0" fontId="26" fillId="13" borderId="0"/>
    <xf numFmtId="0" fontId="26" fillId="13" borderId="0"/>
    <xf numFmtId="0" fontId="28" fillId="14" borderId="0"/>
    <xf numFmtId="0" fontId="26" fillId="13" borderId="0"/>
    <xf numFmtId="0" fontId="26" fillId="13" borderId="0"/>
    <xf numFmtId="0" fontId="26" fillId="13" borderId="0"/>
    <xf numFmtId="0" fontId="28" fillId="21" borderId="0"/>
    <xf numFmtId="0" fontId="26" fillId="10" borderId="0"/>
    <xf numFmtId="0" fontId="26" fillId="10" borderId="0"/>
    <xf numFmtId="0" fontId="26" fillId="10" borderId="0"/>
    <xf numFmtId="0" fontId="28" fillId="14" borderId="0"/>
    <xf numFmtId="0" fontId="26" fillId="10" borderId="0"/>
    <xf numFmtId="0" fontId="28" fillId="14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8" fillId="14" borderId="0"/>
    <xf numFmtId="0" fontId="26" fillId="13" borderId="0"/>
    <xf numFmtId="0" fontId="26" fillId="10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8" fillId="14" borderId="0"/>
    <xf numFmtId="0" fontId="28" fillId="14" borderId="0"/>
    <xf numFmtId="0" fontId="26" fillId="14" borderId="0"/>
    <xf numFmtId="0" fontId="26" fillId="14" borderId="0"/>
    <xf numFmtId="0" fontId="26" fillId="14" borderId="0"/>
    <xf numFmtId="0" fontId="26" fillId="11" borderId="0"/>
    <xf numFmtId="0" fontId="26" fillId="11" borderId="0"/>
    <xf numFmtId="0" fontId="26" fillId="11" borderId="0"/>
    <xf numFmtId="0" fontId="28" fillId="14" borderId="0"/>
    <xf numFmtId="0" fontId="26" fillId="11" borderId="0"/>
    <xf numFmtId="0" fontId="26" fillId="14" borderId="0"/>
    <xf numFmtId="0" fontId="26" fillId="14" borderId="0"/>
    <xf numFmtId="0" fontId="26" fillId="14" borderId="0"/>
    <xf numFmtId="0" fontId="26" fillId="13" borderId="0"/>
    <xf numFmtId="0" fontId="28" fillId="14" borderId="0"/>
    <xf numFmtId="0" fontId="28" fillId="21" borderId="0"/>
    <xf numFmtId="0" fontId="28" fillId="14" borderId="0"/>
    <xf numFmtId="0" fontId="26" fillId="11" borderId="0"/>
    <xf numFmtId="0" fontId="28" fillId="21" borderId="0"/>
    <xf numFmtId="0" fontId="26" fillId="14" borderId="0"/>
    <xf numFmtId="0" fontId="28" fillId="21" borderId="0"/>
    <xf numFmtId="0" fontId="28" fillId="21" borderId="0"/>
    <xf numFmtId="0" fontId="28" fillId="21" borderId="0"/>
    <xf numFmtId="0" fontId="28" fillId="21" borderId="0"/>
    <xf numFmtId="0" fontId="28" fillId="20" borderId="0"/>
    <xf numFmtId="0" fontId="26" fillId="16" borderId="0"/>
    <xf numFmtId="0" fontId="26" fillId="16" borderId="0"/>
    <xf numFmtId="0" fontId="26" fillId="12" borderId="0"/>
    <xf numFmtId="0" fontId="26" fillId="12" borderId="0"/>
    <xf numFmtId="0" fontId="26" fillId="12" borderId="0"/>
    <xf numFmtId="0" fontId="26" fillId="16" borderId="0"/>
    <xf numFmtId="0" fontId="26" fillId="12" borderId="0"/>
    <xf numFmtId="0" fontId="28" fillId="20" borderId="0"/>
    <xf numFmtId="0" fontId="26" fillId="15" borderId="0"/>
    <xf numFmtId="0" fontId="26" fillId="15" borderId="0"/>
    <xf numFmtId="0" fontId="26" fillId="15" borderId="0"/>
    <xf numFmtId="0" fontId="26" fillId="16" borderId="0"/>
    <xf numFmtId="0" fontId="26" fillId="15" borderId="0"/>
    <xf numFmtId="0" fontId="26" fillId="15" borderId="0"/>
    <xf numFmtId="0" fontId="26" fillId="12" borderId="0"/>
    <xf numFmtId="0" fontId="26" fillId="15" borderId="0"/>
    <xf numFmtId="0" fontId="26" fillId="16" borderId="0"/>
    <xf numFmtId="0" fontId="26" fillId="16" borderId="0"/>
    <xf numFmtId="0" fontId="26" fillId="16" borderId="0"/>
    <xf numFmtId="0" fontId="26" fillId="16" borderId="0"/>
    <xf numFmtId="0" fontId="28" fillId="20" borderId="0"/>
    <xf numFmtId="0" fontId="26" fillId="15" borderId="0"/>
    <xf numFmtId="0" fontId="28" fillId="20" borderId="0"/>
    <xf numFmtId="0" fontId="28" fillId="15" borderId="0"/>
    <xf numFmtId="0" fontId="26" fillId="13" borderId="0"/>
    <xf numFmtId="0" fontId="26" fillId="13" borderId="0"/>
    <xf numFmtId="0" fontId="26" fillId="13" borderId="0"/>
    <xf numFmtId="0" fontId="26" fillId="16" borderId="0"/>
    <xf numFmtId="0" fontId="26" fillId="13" borderId="0"/>
    <xf numFmtId="0" fontId="28" fillId="15" borderId="0"/>
    <xf numFmtId="0" fontId="28" fillId="15" borderId="0"/>
    <xf numFmtId="0" fontId="28" fillId="20" borderId="0"/>
    <xf numFmtId="0" fontId="28" fillId="15" borderId="0"/>
    <xf numFmtId="0" fontId="28" fillId="15" borderId="0"/>
    <xf numFmtId="0" fontId="28" fillId="15" borderId="0"/>
    <xf numFmtId="0" fontId="26" fillId="10" borderId="0"/>
    <xf numFmtId="0" fontId="26" fillId="13" borderId="0"/>
    <xf numFmtId="0" fontId="26" fillId="10" borderId="0"/>
    <xf numFmtId="0" fontId="26" fillId="10" borderId="0"/>
    <xf numFmtId="0" fontId="28" fillId="15" borderId="0"/>
    <xf numFmtId="0" fontId="26" fillId="10" borderId="0"/>
    <xf numFmtId="0" fontId="26" fillId="10" borderId="0"/>
    <xf numFmtId="0" fontId="28" fillId="15" borderId="0"/>
    <xf numFmtId="0" fontId="28" fillId="15" borderId="0"/>
    <xf numFmtId="0" fontId="28" fillId="18" borderId="0"/>
    <xf numFmtId="0" fontId="28" fillId="18" borderId="0"/>
    <xf numFmtId="0" fontId="26" fillId="14" borderId="0"/>
    <xf numFmtId="0" fontId="26" fillId="14" borderId="0"/>
    <xf numFmtId="0" fontId="26" fillId="14" borderId="0"/>
    <xf numFmtId="0" fontId="28" fillId="18" borderId="0"/>
    <xf numFmtId="0" fontId="26" fillId="14" borderId="0"/>
    <xf numFmtId="0" fontId="26" fillId="10" borderId="0"/>
    <xf numFmtId="0" fontId="28" fillId="15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26" fillId="14" borderId="0"/>
    <xf numFmtId="0" fontId="28" fillId="20" borderId="0"/>
    <xf numFmtId="0" fontId="28" fillId="15" borderId="0"/>
    <xf numFmtId="0" fontId="28" fillId="20" borderId="0"/>
    <xf numFmtId="0" fontId="26" fillId="13" borderId="0"/>
    <xf numFmtId="0" fontId="26" fillId="13" borderId="0"/>
    <xf numFmtId="0" fontId="26" fillId="13" borderId="0"/>
    <xf numFmtId="0" fontId="28" fillId="18" borderId="0"/>
    <xf numFmtId="0" fontId="26" fillId="13" borderId="0"/>
    <xf numFmtId="0" fontId="26" fillId="13" borderId="0"/>
    <xf numFmtId="0" fontId="26" fillId="15" borderId="0"/>
    <xf numFmtId="0" fontId="26" fillId="15" borderId="0"/>
    <xf numFmtId="0" fontId="26" fillId="15" borderId="0"/>
    <xf numFmtId="0" fontId="26" fillId="13" borderId="0"/>
    <xf numFmtId="0" fontId="26" fillId="15" borderId="0"/>
    <xf numFmtId="0" fontId="28" fillId="20" borderId="0"/>
    <xf numFmtId="0" fontId="28" fillId="20" borderId="0"/>
    <xf numFmtId="0" fontId="28" fillId="20" borderId="0"/>
    <xf numFmtId="0" fontId="28" fillId="20" borderId="0"/>
    <xf numFmtId="0" fontId="28" fillId="20" borderId="0"/>
    <xf numFmtId="0" fontId="26" fillId="13" borderId="0"/>
    <xf numFmtId="0" fontId="28" fillId="20" borderId="0"/>
    <xf numFmtId="0" fontId="26" fillId="15" borderId="0"/>
    <xf numFmtId="0" fontId="28" fillId="21" borderId="0"/>
    <xf numFmtId="0" fontId="28" fillId="21" borderId="0"/>
    <xf numFmtId="0" fontId="28" fillId="19" borderId="0"/>
    <xf numFmtId="0" fontId="28" fillId="14" borderId="0"/>
    <xf numFmtId="0" fontId="28" fillId="14" borderId="0"/>
    <xf numFmtId="0" fontId="28" fillId="14" borderId="0"/>
    <xf numFmtId="0" fontId="28" fillId="19" borderId="0"/>
    <xf numFmtId="0" fontId="28" fillId="14" borderId="0"/>
    <xf numFmtId="0" fontId="26" fillId="16" borderId="0"/>
    <xf numFmtId="0" fontId="26" fillId="10" borderId="0"/>
    <xf numFmtId="0" fontId="26" fillId="10" borderId="0"/>
    <xf numFmtId="0" fontId="26" fillId="10" borderId="0"/>
    <xf numFmtId="0" fontId="26" fillId="16" borderId="0"/>
    <xf numFmtId="0" fontId="26" fillId="10" borderId="0"/>
    <xf numFmtId="0" fontId="26" fillId="16" borderId="0"/>
    <xf numFmtId="0" fontId="28" fillId="14" borderId="0"/>
    <xf numFmtId="0" fontId="26" fillId="16" borderId="0"/>
    <xf numFmtId="0" fontId="26" fillId="16" borderId="0"/>
    <xf numFmtId="0" fontId="26" fillId="16" borderId="0"/>
    <xf numFmtId="0" fontId="28" fillId="14" borderId="0"/>
    <xf numFmtId="0" fontId="28" fillId="14" borderId="0"/>
    <xf numFmtId="0" fontId="26" fillId="10" borderId="0"/>
    <xf numFmtId="0" fontId="28" fillId="14" borderId="0"/>
    <xf numFmtId="0" fontId="28" fillId="19" borderId="0"/>
    <xf numFmtId="0" fontId="28" fillId="21" borderId="0"/>
    <xf numFmtId="0" fontId="26" fillId="16" borderId="0"/>
    <xf numFmtId="0" fontId="28" fillId="19" borderId="0"/>
    <xf numFmtId="0" fontId="28" fillId="14" borderId="0"/>
    <xf numFmtId="0" fontId="28" fillId="19" borderId="0"/>
    <xf numFmtId="0" fontId="28" fillId="19" borderId="0"/>
    <xf numFmtId="0" fontId="28" fillId="19" borderId="0"/>
    <xf numFmtId="0" fontId="26" fillId="13" borderId="0"/>
    <xf numFmtId="0" fontId="26" fillId="13" borderId="0"/>
    <xf numFmtId="0" fontId="26" fillId="13" borderId="0"/>
    <xf numFmtId="0" fontId="28" fillId="19" borderId="0"/>
    <xf numFmtId="0" fontId="26" fillId="13" borderId="0"/>
    <xf numFmtId="0" fontId="28" fillId="19" borderId="0"/>
    <xf numFmtId="0" fontId="28" fillId="19" borderId="0"/>
    <xf numFmtId="0" fontId="28" fillId="21" borderId="0"/>
    <xf numFmtId="0" fontId="28" fillId="18" borderId="0"/>
    <xf numFmtId="0" fontId="28" fillId="18" borderId="0"/>
    <xf numFmtId="0" fontId="28" fillId="18" borderId="0"/>
    <xf numFmtId="0" fontId="28" fillId="19" borderId="0"/>
    <xf numFmtId="0" fontId="26" fillId="13" borderId="0"/>
    <xf numFmtId="0" fontId="28" fillId="18" borderId="0"/>
    <xf numFmtId="0" fontId="28" fillId="18" borderId="0"/>
    <xf numFmtId="0" fontId="28" fillId="18" borderId="0"/>
    <xf numFmtId="0" fontId="28" fillId="21" borderId="0"/>
    <xf numFmtId="0" fontId="28" fillId="15" borderId="0"/>
    <xf numFmtId="0" fontId="28" fillId="15" borderId="0"/>
    <xf numFmtId="0" fontId="28" fillId="15" borderId="0"/>
    <xf numFmtId="0" fontId="28" fillId="21" borderId="0"/>
    <xf numFmtId="0" fontId="28" fillId="18" borderId="0"/>
    <xf numFmtId="0" fontId="26" fillId="16" borderId="0"/>
    <xf numFmtId="0" fontId="26" fillId="16" borderId="0"/>
    <xf numFmtId="0" fontId="26" fillId="16" borderId="0"/>
    <xf numFmtId="0" fontId="28" fillId="15" borderId="0"/>
    <xf numFmtId="0" fontId="26" fillId="16" borderId="0"/>
    <xf numFmtId="0" fontId="28" fillId="15" borderId="0"/>
    <xf numFmtId="0" fontId="28" fillId="15" borderId="0"/>
    <xf numFmtId="0" fontId="28" fillId="15" borderId="0"/>
    <xf numFmtId="0" fontId="28" fillId="15" borderId="0"/>
    <xf numFmtId="0" fontId="28" fillId="21" borderId="0"/>
    <xf numFmtId="0" fontId="28" fillId="21" borderId="0"/>
    <xf numFmtId="0" fontId="28" fillId="21" borderId="0"/>
    <xf numFmtId="0" fontId="26" fillId="16" borderId="0"/>
    <xf numFmtId="0" fontId="28" fillId="15" borderId="0"/>
    <xf numFmtId="0" fontId="28" fillId="14" borderId="0"/>
    <xf numFmtId="0" fontId="28" fillId="14" borderId="0"/>
    <xf numFmtId="0" fontId="28" fillId="14" borderId="0"/>
    <xf numFmtId="0" fontId="28" fillId="21" borderId="0"/>
    <xf numFmtId="0" fontId="28" fillId="14" borderId="0"/>
    <xf numFmtId="0" fontId="28" fillId="14" borderId="0"/>
    <xf numFmtId="0" fontId="28" fillId="14" borderId="0"/>
    <xf numFmtId="0" fontId="28" fillId="21" borderId="0"/>
    <xf numFmtId="0" fontId="28" fillId="18" borderId="0"/>
    <xf numFmtId="0" fontId="28" fillId="18" borderId="0"/>
    <xf numFmtId="0" fontId="28" fillId="18" borderId="0"/>
    <xf numFmtId="0" fontId="28" fillId="21" borderId="0"/>
    <xf numFmtId="0" fontId="28" fillId="18" borderId="0"/>
    <xf numFmtId="0" fontId="28" fillId="21" borderId="0"/>
    <xf numFmtId="0" fontId="28" fillId="20" borderId="0"/>
    <xf numFmtId="0" fontId="28" fillId="20" borderId="0"/>
    <xf numFmtId="0" fontId="28" fillId="14" borderId="0"/>
    <xf numFmtId="0" fontId="28" fillId="20" borderId="0"/>
    <xf numFmtId="0" fontId="28" fillId="21" borderId="0"/>
    <xf numFmtId="0" fontId="28" fillId="20" borderId="0"/>
    <xf numFmtId="0" fontId="28" fillId="18" borderId="0"/>
    <xf numFmtId="0" fontId="28" fillId="19" borderId="0"/>
    <xf numFmtId="0" fontId="28" fillId="19" borderId="0"/>
    <xf numFmtId="0" fontId="28" fillId="19" borderId="0"/>
    <xf numFmtId="0" fontId="28" fillId="20" borderId="0"/>
    <xf numFmtId="0" fontId="28" fillId="19" borderId="0"/>
    <xf numFmtId="0" fontId="28" fillId="19" borderId="0"/>
    <xf numFmtId="0" fontId="28" fillId="15" borderId="0"/>
    <xf numFmtId="0" fontId="28" fillId="15" borderId="0"/>
    <xf numFmtId="0" fontId="28" fillId="15" borderId="0"/>
    <xf numFmtId="0" fontId="28" fillId="14" borderId="0"/>
    <xf numFmtId="0" fontId="28" fillId="14" borderId="0"/>
    <xf numFmtId="0" fontId="28" fillId="14" borderId="0"/>
    <xf numFmtId="0" fontId="28" fillId="19" borderId="0"/>
    <xf numFmtId="0" fontId="28" fillId="14" borderId="0"/>
    <xf numFmtId="0" fontId="28" fillId="15" borderId="0"/>
    <xf numFmtId="0" fontId="28" fillId="15" borderId="0"/>
    <xf numFmtId="0" fontId="28" fillId="15" borderId="0"/>
    <xf numFmtId="0" fontId="28" fillId="19" borderId="0"/>
    <xf numFmtId="0" fontId="28" fillId="19" borderId="0"/>
    <xf numFmtId="0" fontId="28" fillId="20" borderId="0"/>
    <xf numFmtId="0" fontId="28" fillId="20" borderId="0"/>
    <xf numFmtId="0" fontId="28" fillId="14" borderId="0"/>
    <xf numFmtId="0" fontId="28" fillId="20" borderId="0"/>
    <xf numFmtId="0" fontId="28" fillId="15" borderId="0"/>
    <xf numFmtId="0" fontId="28" fillId="19" borderId="0"/>
    <xf numFmtId="0" fontId="28" fillId="20" borderId="0"/>
    <xf numFmtId="0" fontId="28" fillId="20" borderId="0"/>
    <xf numFmtId="0" fontId="28" fillId="21" borderId="0"/>
    <xf numFmtId="0" fontId="28" fillId="20" borderId="0"/>
    <xf numFmtId="0" fontId="28" fillId="21" borderId="0"/>
    <xf numFmtId="0" fontId="28" fillId="21" borderId="0"/>
    <xf numFmtId="0" fontId="28" fillId="15" borderId="0"/>
    <xf numFmtId="0" fontId="28" fillId="15" borderId="0"/>
    <xf numFmtId="0" fontId="28" fillId="15" borderId="0"/>
    <xf numFmtId="0" fontId="28" fillId="21" borderId="0"/>
    <xf numFmtId="0" fontId="28" fillId="15" borderId="0"/>
    <xf numFmtId="0" fontId="28" fillId="21" borderId="0"/>
    <xf numFmtId="0" fontId="28" fillId="19" borderId="0"/>
    <xf numFmtId="0" fontId="28" fillId="19" borderId="0"/>
    <xf numFmtId="0" fontId="28" fillId="19" borderId="0"/>
    <xf numFmtId="0" fontId="28" fillId="21" borderId="0"/>
    <xf numFmtId="0" fontId="28" fillId="19" borderId="0"/>
    <xf numFmtId="0" fontId="28" fillId="19" borderId="0"/>
    <xf numFmtId="0" fontId="28" fillId="15" borderId="0"/>
    <xf numFmtId="0" fontId="28" fillId="19" borderId="0"/>
    <xf numFmtId="0" fontId="28" fillId="20" borderId="0"/>
    <xf numFmtId="0" fontId="28" fillId="20" borderId="0"/>
    <xf numFmtId="0" fontId="28" fillId="20" borderId="0"/>
    <xf numFmtId="0" fontId="28" fillId="21" borderId="0"/>
    <xf numFmtId="0" fontId="28" fillId="20" borderId="0"/>
    <xf numFmtId="0" fontId="28" fillId="19" borderId="0"/>
    <xf numFmtId="0" fontId="28" fillId="20" borderId="0"/>
    <xf numFmtId="0" fontId="28" fillId="20" borderId="0"/>
    <xf numFmtId="0" fontId="28" fillId="19" borderId="0"/>
    <xf numFmtId="0" fontId="28" fillId="19" borderId="0"/>
    <xf numFmtId="0" fontId="28" fillId="19" borderId="0"/>
    <xf numFmtId="0" fontId="28" fillId="20" borderId="0"/>
    <xf numFmtId="0" fontId="28" fillId="19" borderId="0"/>
    <xf numFmtId="0" fontId="28" fillId="20" borderId="0"/>
    <xf numFmtId="0" fontId="28" fillId="21" borderId="0"/>
    <xf numFmtId="0" fontId="28" fillId="20" borderId="0"/>
    <xf numFmtId="0" fontId="28" fillId="21" borderId="0"/>
    <xf numFmtId="0" fontId="28" fillId="20" borderId="0"/>
    <xf numFmtId="0" fontId="28" fillId="19" borderId="0"/>
    <xf numFmtId="0" fontId="28" fillId="20" borderId="0"/>
    <xf numFmtId="0" fontId="28" fillId="20" borderId="0"/>
    <xf numFmtId="0" fontId="28" fillId="21" borderId="0"/>
    <xf numFmtId="0" fontId="28" fillId="20" borderId="0"/>
    <xf numFmtId="0" fontId="28" fillId="20" borderId="0"/>
    <xf numFmtId="0" fontId="28" fillId="20" borderId="0"/>
    <xf numFmtId="0" fontId="28" fillId="21" borderId="0"/>
    <xf numFmtId="0" fontId="28" fillId="21" borderId="0"/>
    <xf numFmtId="0" fontId="28" fillId="20" borderId="0"/>
    <xf numFmtId="0" fontId="28" fillId="20" borderId="0"/>
    <xf numFmtId="0" fontId="28" fillId="20" borderId="0"/>
    <xf numFmtId="0" fontId="28" fillId="21" borderId="0"/>
    <xf numFmtId="0" fontId="28" fillId="20" borderId="0"/>
    <xf numFmtId="0" fontId="28" fillId="21" borderId="0"/>
    <xf numFmtId="0" fontId="28" fillId="20" borderId="0"/>
    <xf numFmtId="0" fontId="28" fillId="21" borderId="0"/>
    <xf numFmtId="0" fontId="28" fillId="21" borderId="0"/>
    <xf numFmtId="0" fontId="28" fillId="21" borderId="0"/>
    <xf numFmtId="0" fontId="28" fillId="21" borderId="0"/>
    <xf numFmtId="0" fontId="28" fillId="21" borderId="0"/>
    <xf numFmtId="0" fontId="28" fillId="20" borderId="0"/>
    <xf numFmtId="0" fontId="28" fillId="21" borderId="0"/>
    <xf numFmtId="0" fontId="28" fillId="21" borderId="0"/>
    <xf numFmtId="0" fontId="28" fillId="21" borderId="0"/>
    <xf numFmtId="0" fontId="28" fillId="21" borderId="0"/>
    <xf numFmtId="0" fontId="28" fillId="21" borderId="0"/>
    <xf numFmtId="0" fontId="28" fillId="21" borderId="0"/>
    <xf numFmtId="0" fontId="28" fillId="21" borderId="0"/>
    <xf numFmtId="0" fontId="28" fillId="21" borderId="0"/>
    <xf numFmtId="0" fontId="28" fillId="21" borderId="0"/>
    <xf numFmtId="0" fontId="28" fillId="21" borderId="0"/>
    <xf numFmtId="0" fontId="28" fillId="21" borderId="0"/>
    <xf numFmtId="0" fontId="28" fillId="21" borderId="0"/>
    <xf numFmtId="0" fontId="28" fillId="21" borderId="0"/>
    <xf numFmtId="0" fontId="28" fillId="21" borderId="0"/>
    <xf numFmtId="0" fontId="28" fillId="21" borderId="0"/>
    <xf numFmtId="0" fontId="28" fillId="21" borderId="0"/>
    <xf numFmtId="0" fontId="28" fillId="21" borderId="0"/>
    <xf numFmtId="0" fontId="28" fillId="21" borderId="0"/>
    <xf numFmtId="0" fontId="28" fillId="21" borderId="0"/>
    <xf numFmtId="0" fontId="28" fillId="21" borderId="0"/>
    <xf numFmtId="0" fontId="28" fillId="21" borderId="0"/>
    <xf numFmtId="0" fontId="28" fillId="21" borderId="0"/>
    <xf numFmtId="0" fontId="28" fillId="21" borderId="0"/>
    <xf numFmtId="0" fontId="28" fillId="21" borderId="0"/>
    <xf numFmtId="0" fontId="28" fillId="21" borderId="0"/>
    <xf numFmtId="0" fontId="28" fillId="21" borderId="0"/>
    <xf numFmtId="0" fontId="28" fillId="21" borderId="0"/>
    <xf numFmtId="0" fontId="28" fillId="21" borderId="0"/>
    <xf numFmtId="0" fontId="28" fillId="21" borderId="0"/>
    <xf numFmtId="0" fontId="28" fillId="21" borderId="0"/>
    <xf numFmtId="0" fontId="28" fillId="21" borderId="0"/>
    <xf numFmtId="0" fontId="28" fillId="21" borderId="0"/>
    <xf numFmtId="0" fontId="28" fillId="21" borderId="0"/>
    <xf numFmtId="0" fontId="28" fillId="21" borderId="0"/>
    <xf numFmtId="0" fontId="28" fillId="21" borderId="0"/>
    <xf numFmtId="0" fontId="28" fillId="21" borderId="0"/>
    <xf numFmtId="0" fontId="28" fillId="21" borderId="0"/>
    <xf numFmtId="0" fontId="28" fillId="21" borderId="0"/>
    <xf numFmtId="0" fontId="28" fillId="21" borderId="0"/>
    <xf numFmtId="0" fontId="28" fillId="21" borderId="0"/>
    <xf numFmtId="0" fontId="28" fillId="21" borderId="0"/>
    <xf numFmtId="0" fontId="28" fillId="21" borderId="0"/>
    <xf numFmtId="0" fontId="28" fillId="21" borderId="0"/>
    <xf numFmtId="0" fontId="28" fillId="21" borderId="0"/>
    <xf numFmtId="0" fontId="28" fillId="21" borderId="0"/>
    <xf numFmtId="0" fontId="28" fillId="21" borderId="0"/>
    <xf numFmtId="0" fontId="28" fillId="21" borderId="0"/>
    <xf numFmtId="0" fontId="28" fillId="20" borderId="0"/>
    <xf numFmtId="0" fontId="28" fillId="21" borderId="0"/>
    <xf numFmtId="0" fontId="28" fillId="21" borderId="0"/>
    <xf numFmtId="0" fontId="28" fillId="21" borderId="0"/>
    <xf numFmtId="0" fontId="28" fillId="21" borderId="0"/>
    <xf numFmtId="0" fontId="28" fillId="21" borderId="0"/>
    <xf numFmtId="0" fontId="28" fillId="21" borderId="0"/>
    <xf numFmtId="0" fontId="28" fillId="20" borderId="0"/>
    <xf numFmtId="0" fontId="28" fillId="20" borderId="0"/>
    <xf numFmtId="0" fontId="28" fillId="20" borderId="0"/>
    <xf numFmtId="0" fontId="28" fillId="20" borderId="0"/>
    <xf numFmtId="0" fontId="28" fillId="20" borderId="0"/>
    <xf numFmtId="0" fontId="28" fillId="20" borderId="0"/>
    <xf numFmtId="0" fontId="28" fillId="21" borderId="0"/>
    <xf numFmtId="0" fontId="28" fillId="21" borderId="0"/>
    <xf numFmtId="0" fontId="28" fillId="21" borderId="0"/>
    <xf numFmtId="0" fontId="28" fillId="21" borderId="0"/>
    <xf numFmtId="0" fontId="28" fillId="20" borderId="0"/>
    <xf numFmtId="0" fontId="28" fillId="20" borderId="0"/>
    <xf numFmtId="0" fontId="28" fillId="20" borderId="0"/>
    <xf numFmtId="0" fontId="28" fillId="20" borderId="0"/>
    <xf numFmtId="0" fontId="28" fillId="21" borderId="0"/>
    <xf numFmtId="0" fontId="28" fillId="19" borderId="0"/>
    <xf numFmtId="0" fontId="28" fillId="20" borderId="0"/>
    <xf numFmtId="0" fontId="28" fillId="20" borderId="0"/>
    <xf numFmtId="0" fontId="28" fillId="20" borderId="0"/>
    <xf numFmtId="0" fontId="28" fillId="21" borderId="0"/>
    <xf numFmtId="0" fontId="28" fillId="21" borderId="0"/>
    <xf numFmtId="0" fontId="28" fillId="21" borderId="0"/>
    <xf numFmtId="0" fontId="28" fillId="19" borderId="0"/>
    <xf numFmtId="0" fontId="28" fillId="19" borderId="0"/>
    <xf numFmtId="0" fontId="28" fillId="20" borderId="0"/>
    <xf numFmtId="0" fontId="28" fillId="19" borderId="0"/>
    <xf numFmtId="0" fontId="28" fillId="19" borderId="0"/>
    <xf numFmtId="0" fontId="28" fillId="19" borderId="0"/>
    <xf numFmtId="0" fontId="28" fillId="21" borderId="0"/>
    <xf numFmtId="0" fontId="28" fillId="21" borderId="0"/>
    <xf numFmtId="0" fontId="28" fillId="20" borderId="0"/>
    <xf numFmtId="0" fontId="28" fillId="20" borderId="0"/>
    <xf numFmtId="0" fontId="28" fillId="20" borderId="0"/>
    <xf numFmtId="0" fontId="28" fillId="19" borderId="0"/>
    <xf numFmtId="0" fontId="28" fillId="20" borderId="0"/>
    <xf numFmtId="0" fontId="28" fillId="20" borderId="0"/>
    <xf numFmtId="0" fontId="28" fillId="20" borderId="0"/>
    <xf numFmtId="0" fontId="28" fillId="15" borderId="0"/>
    <xf numFmtId="0" fontId="28" fillId="21" borderId="0"/>
    <xf numFmtId="0" fontId="28" fillId="19" borderId="0"/>
    <xf numFmtId="0" fontId="28" fillId="19" borderId="0"/>
    <xf numFmtId="0" fontId="28" fillId="19" borderId="0"/>
    <xf numFmtId="0" fontId="28" fillId="19" borderId="0"/>
    <xf numFmtId="0" fontId="28" fillId="20" borderId="0"/>
    <xf numFmtId="0" fontId="28" fillId="15" borderId="0"/>
    <xf numFmtId="0" fontId="28" fillId="15" borderId="0"/>
    <xf numFmtId="0" fontId="28" fillId="19" borderId="0"/>
    <xf numFmtId="0" fontId="28" fillId="15" borderId="0"/>
    <xf numFmtId="0" fontId="28" fillId="15" borderId="0"/>
    <xf numFmtId="0" fontId="28" fillId="15" borderId="0"/>
    <xf numFmtId="0" fontId="28" fillId="19" borderId="0"/>
    <xf numFmtId="0" fontId="28" fillId="19" borderId="0"/>
    <xf numFmtId="0" fontId="28" fillId="20" borderId="0"/>
    <xf numFmtId="0" fontId="28" fillId="20" borderId="0"/>
    <xf numFmtId="0" fontId="28" fillId="21" borderId="0"/>
    <xf numFmtId="0" fontId="28" fillId="21" borderId="0"/>
    <xf numFmtId="0" fontId="28" fillId="21" borderId="0"/>
    <xf numFmtId="0" fontId="28" fillId="20" borderId="0"/>
    <xf numFmtId="0" fontId="28" fillId="20" borderId="0"/>
    <xf numFmtId="0" fontId="28" fillId="14" borderId="0"/>
    <xf numFmtId="0" fontId="28" fillId="20" borderId="0"/>
    <xf numFmtId="0" fontId="28" fillId="20" borderId="0"/>
    <xf numFmtId="0" fontId="28" fillId="15" borderId="0"/>
    <xf numFmtId="0" fontId="28" fillId="20" borderId="0"/>
    <xf numFmtId="0" fontId="28" fillId="20" borderId="0"/>
    <xf numFmtId="0" fontId="28" fillId="19" borderId="0"/>
    <xf numFmtId="0" fontId="28" fillId="14" borderId="0"/>
    <xf numFmtId="0" fontId="28" fillId="14" borderId="0"/>
    <xf numFmtId="0" fontId="28" fillId="20" borderId="0"/>
    <xf numFmtId="0" fontId="28" fillId="14" borderId="0"/>
    <xf numFmtId="0" fontId="28" fillId="14" borderId="0"/>
    <xf numFmtId="0" fontId="28" fillId="14" borderId="0"/>
    <xf numFmtId="0" fontId="28" fillId="15" borderId="0"/>
    <xf numFmtId="0" fontId="28" fillId="15" borderId="0"/>
    <xf numFmtId="0" fontId="28" fillId="15" borderId="0"/>
    <xf numFmtId="0" fontId="28" fillId="15" borderId="0"/>
    <xf numFmtId="0" fontId="28" fillId="20" borderId="0"/>
    <xf numFmtId="0" fontId="28" fillId="15" borderId="0"/>
    <xf numFmtId="0" fontId="28" fillId="15" borderId="0"/>
    <xf numFmtId="0" fontId="28" fillId="15" borderId="0"/>
    <xf numFmtId="0" fontId="28" fillId="19" borderId="0"/>
    <xf numFmtId="0" fontId="28" fillId="18" borderId="0"/>
    <xf numFmtId="0" fontId="28" fillId="19" borderId="0"/>
    <xf numFmtId="0" fontId="28" fillId="19" borderId="0"/>
    <xf numFmtId="0" fontId="28" fillId="19" borderId="0"/>
    <xf numFmtId="0" fontId="28" fillId="19" borderId="0"/>
    <xf numFmtId="0" fontId="28" fillId="19" borderId="0"/>
    <xf numFmtId="0" fontId="28" fillId="20" borderId="0"/>
    <xf numFmtId="0" fontId="28" fillId="18" borderId="0"/>
    <xf numFmtId="0" fontId="28" fillId="18" borderId="0"/>
    <xf numFmtId="0" fontId="28" fillId="19" borderId="0"/>
    <xf numFmtId="0" fontId="28" fillId="18" borderId="0"/>
    <xf numFmtId="0" fontId="28" fillId="18" borderId="0"/>
    <xf numFmtId="0" fontId="28" fillId="18" borderId="0"/>
    <xf numFmtId="0" fontId="28" fillId="19" borderId="0"/>
    <xf numFmtId="0" fontId="28" fillId="14" borderId="0"/>
    <xf numFmtId="0" fontId="28" fillId="19" borderId="0"/>
    <xf numFmtId="0" fontId="28" fillId="21" borderId="0"/>
    <xf numFmtId="0" fontId="28" fillId="20" borderId="0"/>
    <xf numFmtId="0" fontId="28" fillId="20" borderId="0"/>
    <xf numFmtId="0" fontId="28" fillId="14" borderId="0"/>
    <xf numFmtId="0" fontId="28" fillId="14" borderId="0"/>
    <xf numFmtId="0" fontId="28" fillId="14" borderId="0"/>
    <xf numFmtId="0" fontId="26" fillId="16" borderId="0"/>
    <xf numFmtId="0" fontId="28" fillId="14" borderId="0"/>
    <xf numFmtId="0" fontId="28" fillId="20" borderId="0"/>
    <xf numFmtId="0" fontId="28" fillId="14" borderId="0"/>
    <xf numFmtId="0" fontId="28" fillId="14" borderId="0"/>
    <xf numFmtId="0" fontId="28" fillId="14" borderId="0"/>
    <xf numFmtId="0" fontId="28" fillId="21" borderId="0"/>
    <xf numFmtId="0" fontId="26" fillId="16" borderId="0"/>
    <xf numFmtId="0" fontId="26" fillId="16" borderId="0"/>
    <xf numFmtId="0" fontId="28" fillId="21" borderId="0"/>
    <xf numFmtId="0" fontId="26" fillId="16" borderId="0"/>
    <xf numFmtId="0" fontId="26" fillId="16" borderId="0"/>
    <xf numFmtId="0" fontId="26" fillId="16" borderId="0"/>
    <xf numFmtId="0" fontId="28" fillId="21" borderId="0"/>
    <xf numFmtId="0" fontId="28" fillId="21" borderId="0"/>
    <xf numFmtId="0" fontId="28" fillId="21" borderId="0"/>
    <xf numFmtId="0" fontId="28" fillId="15" borderId="0"/>
    <xf numFmtId="0" fontId="28" fillId="21" borderId="0"/>
    <xf numFmtId="0" fontId="28" fillId="21" borderId="0"/>
    <xf numFmtId="0" fontId="28" fillId="15" borderId="0"/>
    <xf numFmtId="0" fontId="28" fillId="18" borderId="0"/>
    <xf numFmtId="0" fontId="28" fillId="15" borderId="0"/>
    <xf numFmtId="0" fontId="26" fillId="13" borderId="0"/>
    <xf numFmtId="0" fontId="28" fillId="15" borderId="0"/>
    <xf numFmtId="0" fontId="28" fillId="15" borderId="0"/>
    <xf numFmtId="0" fontId="28" fillId="15" borderId="0"/>
    <xf numFmtId="0" fontId="28" fillId="18" borderId="0"/>
    <xf numFmtId="0" fontId="28" fillId="18" borderId="0"/>
    <xf numFmtId="0" fontId="28" fillId="18" borderId="0"/>
    <xf numFmtId="0" fontId="26" fillId="13" borderId="0"/>
    <xf numFmtId="0" fontId="26" fillId="13" borderId="0"/>
    <xf numFmtId="0" fontId="28" fillId="18" borderId="0"/>
    <xf numFmtId="0" fontId="26" fillId="13" borderId="0"/>
    <xf numFmtId="0" fontId="26" fillId="13" borderId="0"/>
    <xf numFmtId="0" fontId="26" fillId="13" borderId="0"/>
    <xf numFmtId="0" fontId="28" fillId="15" borderId="0"/>
    <xf numFmtId="0" fontId="28" fillId="18" borderId="0"/>
    <xf numFmtId="0" fontId="28" fillId="18" borderId="0"/>
    <xf numFmtId="0" fontId="28" fillId="18" borderId="0"/>
    <xf numFmtId="0" fontId="28" fillId="21" borderId="0"/>
    <xf numFmtId="0" fontId="28" fillId="15" borderId="0"/>
    <xf numFmtId="0" fontId="28" fillId="15" borderId="0"/>
    <xf numFmtId="0" fontId="28" fillId="15" borderId="0"/>
    <xf numFmtId="0" fontId="28" fillId="21" borderId="0"/>
    <xf numFmtId="0" fontId="26" fillId="10" borderId="0"/>
    <xf numFmtId="0" fontId="28" fillId="19" borderId="0"/>
    <xf numFmtId="0" fontId="28" fillId="19" borderId="0"/>
    <xf numFmtId="0" fontId="28" fillId="19" borderId="0"/>
    <xf numFmtId="0" fontId="28" fillId="19" borderId="0"/>
    <xf numFmtId="0" fontId="26" fillId="16" borderId="0"/>
    <xf numFmtId="0" fontId="26" fillId="10" borderId="0"/>
    <xf numFmtId="0" fontId="26" fillId="10" borderId="0"/>
    <xf numFmtId="0" fontId="28" fillId="19" borderId="0"/>
    <xf numFmtId="0" fontId="26" fillId="10" borderId="0"/>
    <xf numFmtId="0" fontId="26" fillId="10" borderId="0"/>
    <xf numFmtId="0" fontId="26" fillId="10" borderId="0"/>
    <xf numFmtId="0" fontId="28" fillId="19" borderId="0"/>
    <xf numFmtId="0" fontId="28" fillId="19" borderId="0"/>
    <xf numFmtId="0" fontId="26" fillId="16" borderId="0"/>
    <xf numFmtId="0" fontId="26" fillId="16" borderId="0"/>
    <xf numFmtId="0" fontId="26" fillId="16" borderId="0"/>
    <xf numFmtId="0" fontId="26" fillId="16" borderId="0"/>
    <xf numFmtId="0" fontId="28" fillId="14" borderId="0"/>
    <xf numFmtId="0" fontId="26" fillId="16" borderId="0"/>
    <xf numFmtId="0" fontId="26" fillId="16" borderId="0"/>
    <xf numFmtId="0" fontId="26" fillId="15" borderId="0"/>
    <xf numFmtId="0" fontId="26" fillId="16" borderId="0"/>
    <xf numFmtId="0" fontId="28" fillId="19" borderId="0"/>
    <xf numFmtId="0" fontId="28" fillId="21" borderId="0"/>
    <xf numFmtId="0" fontId="28" fillId="14" borderId="0"/>
    <xf numFmtId="0" fontId="28" fillId="14" borderId="0"/>
    <xf numFmtId="0" fontId="28" fillId="14" borderId="0"/>
    <xf numFmtId="0" fontId="26" fillId="15" borderId="0"/>
    <xf numFmtId="0" fontId="26" fillId="15" borderId="0"/>
    <xf numFmtId="0" fontId="28" fillId="14" borderId="0"/>
    <xf numFmtId="0" fontId="26" fillId="15" borderId="0"/>
    <xf numFmtId="0" fontId="26" fillId="15" borderId="0"/>
    <xf numFmtId="0" fontId="26" fillId="15" borderId="0"/>
    <xf numFmtId="0" fontId="28" fillId="14" borderId="0"/>
    <xf numFmtId="0" fontId="28" fillId="14" borderId="0"/>
    <xf numFmtId="0" fontId="28" fillId="19" borderId="0"/>
    <xf numFmtId="0" fontId="26" fillId="13" borderId="0"/>
    <xf numFmtId="0" fontId="28" fillId="14" borderId="0"/>
    <xf numFmtId="0" fontId="28" fillId="14" borderId="0"/>
    <xf numFmtId="0" fontId="28" fillId="14" borderId="0"/>
    <xf numFmtId="0" fontId="28" fillId="19" borderId="0"/>
    <xf numFmtId="0" fontId="26" fillId="13" borderId="0"/>
    <xf numFmtId="0" fontId="26" fillId="14" borderId="0"/>
    <xf numFmtId="0" fontId="26" fillId="13" borderId="0"/>
    <xf numFmtId="0" fontId="26" fillId="13" borderId="0"/>
    <xf numFmtId="0" fontId="26" fillId="13" borderId="0"/>
    <xf numFmtId="0" fontId="28" fillId="19" borderId="0"/>
    <xf numFmtId="0" fontId="26" fillId="13" borderId="0"/>
    <xf numFmtId="0" fontId="26" fillId="13" borderId="0"/>
    <xf numFmtId="0" fontId="26" fillId="14" borderId="0"/>
    <xf numFmtId="0" fontId="26" fillId="14" borderId="0"/>
    <xf numFmtId="0" fontId="26" fillId="13" borderId="0"/>
    <xf numFmtId="0" fontId="26" fillId="14" borderId="0"/>
    <xf numFmtId="0" fontId="26" fillId="14" borderId="0"/>
    <xf numFmtId="0" fontId="26" fillId="14" borderId="0"/>
    <xf numFmtId="0" fontId="28" fillId="21" borderId="0"/>
    <xf numFmtId="0" fontId="28" fillId="20" borderId="0"/>
    <xf numFmtId="0" fontId="28" fillId="20" borderId="0"/>
    <xf numFmtId="0" fontId="28" fillId="20" borderId="0"/>
    <xf numFmtId="0" fontId="28" fillId="20" borderId="0"/>
    <xf numFmtId="0" fontId="28" fillId="20" borderId="0"/>
    <xf numFmtId="0" fontId="28" fillId="20" borderId="0"/>
    <xf numFmtId="0" fontId="28" fillId="18" borderId="0"/>
    <xf numFmtId="0" fontId="28" fillId="20" borderId="0"/>
    <xf numFmtId="0" fontId="26" fillId="13" borderId="0"/>
    <xf numFmtId="0" fontId="26" fillId="10" borderId="0"/>
    <xf numFmtId="0" fontId="28" fillId="20" borderId="0"/>
    <xf numFmtId="0" fontId="28" fillId="18" borderId="0"/>
    <xf numFmtId="0" fontId="28" fillId="18" borderId="0"/>
    <xf numFmtId="0" fontId="28" fillId="18" borderId="0"/>
    <xf numFmtId="0" fontId="26" fillId="10" borderId="0"/>
    <xf numFmtId="0" fontId="26" fillId="13" borderId="0"/>
    <xf numFmtId="0" fontId="26" fillId="13" borderId="0"/>
    <xf numFmtId="0" fontId="26" fillId="10" borderId="0"/>
    <xf numFmtId="0" fontId="26" fillId="13" borderId="0"/>
    <xf numFmtId="0" fontId="26" fillId="13" borderId="0"/>
    <xf numFmtId="0" fontId="26" fillId="13" borderId="0"/>
    <xf numFmtId="0" fontId="26" fillId="10" borderId="0"/>
    <xf numFmtId="0" fontId="28" fillId="18" borderId="0"/>
    <xf numFmtId="0" fontId="26" fillId="10" borderId="0"/>
    <xf numFmtId="0" fontId="26" fillId="10" borderId="0"/>
    <xf numFmtId="0" fontId="26" fillId="10" borderId="0"/>
    <xf numFmtId="0" fontId="28" fillId="18" borderId="0"/>
    <xf numFmtId="0" fontId="28" fillId="18" borderId="0"/>
    <xf numFmtId="0" fontId="28" fillId="15" borderId="0"/>
    <xf numFmtId="0" fontId="28" fillId="18" borderId="0"/>
    <xf numFmtId="0" fontId="26" fillId="12" borderId="0"/>
    <xf numFmtId="0" fontId="28" fillId="18" borderId="0"/>
    <xf numFmtId="0" fontId="28" fillId="18" borderId="0"/>
    <xf numFmtId="0" fontId="28" fillId="15" borderId="0"/>
    <xf numFmtId="0" fontId="28" fillId="15" borderId="0"/>
    <xf numFmtId="0" fontId="28" fillId="15" borderId="0"/>
    <xf numFmtId="0" fontId="26" fillId="15" borderId="0"/>
    <xf numFmtId="0" fontId="26" fillId="12" borderId="0"/>
    <xf numFmtId="0" fontId="26" fillId="12" borderId="0"/>
    <xf numFmtId="0" fontId="28" fillId="15" borderId="0"/>
    <xf numFmtId="0" fontId="26" fillId="12" borderId="0"/>
    <xf numFmtId="0" fontId="26" fillId="12" borderId="0"/>
    <xf numFmtId="0" fontId="26" fillId="12" borderId="0"/>
    <xf numFmtId="0" fontId="28" fillId="15" borderId="0"/>
    <xf numFmtId="0" fontId="28" fillId="15" borderId="0"/>
    <xf numFmtId="0" fontId="28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8" fillId="15" borderId="0"/>
    <xf numFmtId="0" fontId="26" fillId="15" borderId="0"/>
    <xf numFmtId="0" fontId="26" fillId="11" borderId="0"/>
    <xf numFmtId="0" fontId="26" fillId="15" borderId="0"/>
    <xf numFmtId="0" fontId="26" fillId="15" borderId="0"/>
    <xf numFmtId="0" fontId="28" fillId="20" borderId="0"/>
    <xf numFmtId="0" fontId="26" fillId="16" borderId="0"/>
    <xf numFmtId="0" fontId="28" fillId="15" borderId="0"/>
    <xf numFmtId="0" fontId="28" fillId="15" borderId="0"/>
    <xf numFmtId="0" fontId="26" fillId="11" borderId="0"/>
    <xf numFmtId="0" fontId="26" fillId="11" borderId="0"/>
    <xf numFmtId="0" fontId="26" fillId="16" borderId="0"/>
    <xf numFmtId="0" fontId="26" fillId="11" borderId="0"/>
    <xf numFmtId="0" fontId="26" fillId="11" borderId="0"/>
    <xf numFmtId="0" fontId="26" fillId="11" borderId="0"/>
    <xf numFmtId="0" fontId="26" fillId="16" borderId="0"/>
    <xf numFmtId="0" fontId="26" fillId="16" borderId="0"/>
    <xf numFmtId="0" fontId="26" fillId="16" borderId="0"/>
    <xf numFmtId="0" fontId="26" fillId="16" borderId="0"/>
    <xf numFmtId="0" fontId="26" fillId="14" borderId="0"/>
    <xf numFmtId="0" fontId="26" fillId="16" borderId="0"/>
    <xf numFmtId="0" fontId="4" fillId="71" borderId="57"/>
    <xf numFmtId="0" fontId="28" fillId="15" borderId="0"/>
    <xf numFmtId="0" fontId="26" fillId="16" borderId="0"/>
    <xf numFmtId="0" fontId="26" fillId="16" borderId="0"/>
    <xf numFmtId="0" fontId="26" fillId="10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6" borderId="0"/>
    <xf numFmtId="0" fontId="26" fillId="14" borderId="0"/>
    <xf numFmtId="0" fontId="26" fillId="10" borderId="0"/>
    <xf numFmtId="0" fontId="26" fillId="10" borderId="0"/>
    <xf numFmtId="0" fontId="26" fillId="14" borderId="0"/>
    <xf numFmtId="0" fontId="26" fillId="10" borderId="0"/>
    <xf numFmtId="0" fontId="26" fillId="10" borderId="0"/>
    <xf numFmtId="0" fontId="26" fillId="10" borderId="0"/>
    <xf numFmtId="0" fontId="26" fillId="14" borderId="0"/>
    <xf numFmtId="0" fontId="28" fillId="20" borderId="0"/>
    <xf numFmtId="0" fontId="28" fillId="20" borderId="0"/>
    <xf numFmtId="0" fontId="28" fillId="20" borderId="0"/>
    <xf numFmtId="0" fontId="28" fillId="20" borderId="0"/>
    <xf numFmtId="0" fontId="28" fillId="21" borderId="0"/>
    <xf numFmtId="0" fontId="28" fillId="21" borderId="0"/>
    <xf numFmtId="0" fontId="28" fillId="21" borderId="0"/>
    <xf numFmtId="0" fontId="28" fillId="21" borderId="0"/>
    <xf numFmtId="0" fontId="26" fillId="9" borderId="0"/>
    <xf numFmtId="0" fontId="28" fillId="21" borderId="0"/>
    <xf numFmtId="0" fontId="26" fillId="13" borderId="0"/>
    <xf numFmtId="0" fontId="26" fillId="13" borderId="0"/>
    <xf numFmtId="0" fontId="28" fillId="14" borderId="0"/>
    <xf numFmtId="0" fontId="28" fillId="14" borderId="0"/>
    <xf numFmtId="0" fontId="26" fillId="13" borderId="0"/>
    <xf numFmtId="0" fontId="26" fillId="9" borderId="0"/>
    <xf numFmtId="0" fontId="26" fillId="9" borderId="0"/>
    <xf numFmtId="0" fontId="26" fillId="13" borderId="0"/>
    <xf numFmtId="0" fontId="26" fillId="9" borderId="0"/>
    <xf numFmtId="0" fontId="26" fillId="9" borderId="0"/>
    <xf numFmtId="0" fontId="26" fillId="9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8" borderId="0"/>
    <xf numFmtId="0" fontId="26" fillId="13" borderId="0"/>
    <xf numFmtId="0" fontId="26" fillId="13" borderId="0"/>
    <xf numFmtId="0" fontId="28" fillId="14" borderId="0"/>
    <xf numFmtId="0" fontId="26" fillId="13" borderId="0"/>
    <xf numFmtId="0" fontId="26" fillId="13" borderId="0"/>
    <xf numFmtId="0" fontId="26" fillId="13" borderId="0"/>
    <xf numFmtId="0" fontId="26" fillId="8" borderId="0"/>
    <xf numFmtId="0" fontId="26" fillId="8" borderId="0"/>
    <xf numFmtId="0" fontId="28" fillId="14" borderId="0"/>
    <xf numFmtId="0" fontId="26" fillId="8" borderId="0"/>
    <xf numFmtId="0" fontId="26" fillId="8" borderId="0"/>
    <xf numFmtId="0" fontId="26" fillId="8" borderId="0"/>
    <xf numFmtId="0" fontId="26" fillId="12" borderId="0"/>
    <xf numFmtId="0" fontId="28" fillId="14" borderId="0"/>
    <xf numFmtId="0" fontId="28" fillId="14" borderId="0"/>
    <xf numFmtId="0" fontId="28" fillId="14" borderId="0"/>
    <xf numFmtId="0" fontId="28" fillId="14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7" borderId="0"/>
    <xf numFmtId="0" fontId="28" fillId="14" borderId="0"/>
    <xf numFmtId="0" fontId="26" fillId="12" borderId="0"/>
    <xf numFmtId="0" fontId="26" fillId="12" borderId="0"/>
    <xf numFmtId="0" fontId="26" fillId="12" borderId="0"/>
    <xf numFmtId="0" fontId="28" fillId="21" borderId="0"/>
    <xf numFmtId="0" fontId="28" fillId="14" borderId="0"/>
    <xf numFmtId="0" fontId="26" fillId="7" borderId="0"/>
    <xf numFmtId="0" fontId="26" fillId="7" borderId="0"/>
    <xf numFmtId="0" fontId="28" fillId="14" borderId="0"/>
    <xf numFmtId="0" fontId="26" fillId="7" borderId="0"/>
    <xf numFmtId="0" fontId="26" fillId="7" borderId="0"/>
    <xf numFmtId="0" fontId="26" fillId="7" borderId="0"/>
    <xf numFmtId="0" fontId="26" fillId="10" borderId="0"/>
    <xf numFmtId="0" fontId="26" fillId="11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8" fillId="18" borderId="0"/>
    <xf numFmtId="0" fontId="4" fillId="71" borderId="57"/>
    <xf numFmtId="0" fontId="26" fillId="15" borderId="0"/>
    <xf numFmtId="0" fontId="26" fillId="15" borderId="0"/>
    <xf numFmtId="0" fontId="26" fillId="15" borderId="0"/>
    <xf numFmtId="0" fontId="26" fillId="10" borderId="0"/>
    <xf numFmtId="0" fontId="28" fillId="18" borderId="0"/>
    <xf numFmtId="0" fontId="28" fillId="18" borderId="0"/>
    <xf numFmtId="0" fontId="28" fillId="19" borderId="0"/>
    <xf numFmtId="0" fontId="28" fillId="19" borderId="0"/>
    <xf numFmtId="0" fontId="28" fillId="19" borderId="0"/>
    <xf numFmtId="0" fontId="26" fillId="10" borderId="0"/>
    <xf numFmtId="0" fontId="26" fillId="10" borderId="0"/>
    <xf numFmtId="0" fontId="26" fillId="10" borderId="0"/>
    <xf numFmtId="0" fontId="28" fillId="19" borderId="0"/>
    <xf numFmtId="0" fontId="26" fillId="10" borderId="0"/>
    <xf numFmtId="0" fontId="26" fillId="10" borderId="0"/>
    <xf numFmtId="0" fontId="26" fillId="10" borderId="0"/>
    <xf numFmtId="0" fontId="28" fillId="21" borderId="0"/>
    <xf numFmtId="0" fontId="28" fillId="21" borderId="0"/>
    <xf numFmtId="0" fontId="28" fillId="21" borderId="0"/>
    <xf numFmtId="0" fontId="26" fillId="14" borderId="0"/>
    <xf numFmtId="0" fontId="28" fillId="21" borderId="0"/>
    <xf numFmtId="0" fontId="28" fillId="20" borderId="0"/>
    <xf numFmtId="0" fontId="26" fillId="16" borderId="0"/>
    <xf numFmtId="0" fontId="26" fillId="14" borderId="0"/>
    <xf numFmtId="0" fontId="26" fillId="14" borderId="0"/>
    <xf numFmtId="0" fontId="26" fillId="9" borderId="0"/>
    <xf numFmtId="0" fontId="26" fillId="14" borderId="0"/>
    <xf numFmtId="0" fontId="26" fillId="14" borderId="0"/>
    <xf numFmtId="0" fontId="26" fillId="14" borderId="0"/>
    <xf numFmtId="0" fontId="28" fillId="20" borderId="0"/>
    <xf numFmtId="0" fontId="26" fillId="14" borderId="0"/>
    <xf numFmtId="0" fontId="26" fillId="9" borderId="0"/>
    <xf numFmtId="0" fontId="26" fillId="9" borderId="0"/>
    <xf numFmtId="0" fontId="26" fillId="9" borderId="0"/>
    <xf numFmtId="0" fontId="26" fillId="14" borderId="0"/>
    <xf numFmtId="0" fontId="26" fillId="9" borderId="0"/>
    <xf numFmtId="0" fontId="26" fillId="9" borderId="0"/>
    <xf numFmtId="0" fontId="26" fillId="9" borderId="0"/>
    <xf numFmtId="0" fontId="26" fillId="14" borderId="0"/>
    <xf numFmtId="0" fontId="26" fillId="16" borderId="0"/>
    <xf numFmtId="0" fontId="26" fillId="16" borderId="0"/>
    <xf numFmtId="0" fontId="26" fillId="16" borderId="0"/>
    <xf numFmtId="0" fontId="26" fillId="16" borderId="0"/>
    <xf numFmtId="0" fontId="26" fillId="16" borderId="0"/>
    <xf numFmtId="0" fontId="26" fillId="16" borderId="0"/>
    <xf numFmtId="0" fontId="26" fillId="16" borderId="0"/>
    <xf numFmtId="0" fontId="28" fillId="20" borderId="0"/>
    <xf numFmtId="0" fontId="26" fillId="8" borderId="0"/>
    <xf numFmtId="0" fontId="26" fillId="16" borderId="0"/>
    <xf numFmtId="0" fontId="26" fillId="13" borderId="0"/>
    <xf numFmtId="0" fontId="26" fillId="16" borderId="0"/>
    <xf numFmtId="0" fontId="26" fillId="16" borderId="0"/>
    <xf numFmtId="0" fontId="28" fillId="20" borderId="0"/>
    <xf numFmtId="0" fontId="26" fillId="8" borderId="0"/>
    <xf numFmtId="0" fontId="26" fillId="8" borderId="0"/>
    <xf numFmtId="0" fontId="26" fillId="8" borderId="0"/>
    <xf numFmtId="0" fontId="26" fillId="13" borderId="0"/>
    <xf numFmtId="0" fontId="26" fillId="8" borderId="0"/>
    <xf numFmtId="0" fontId="26" fillId="8" borderId="0"/>
    <xf numFmtId="0" fontId="26" fillId="8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8" fillId="20" borderId="0"/>
    <xf numFmtId="0" fontId="26" fillId="13" borderId="0"/>
    <xf numFmtId="0" fontId="26" fillId="13" borderId="0"/>
    <xf numFmtId="0" fontId="26" fillId="13" borderId="0"/>
    <xf numFmtId="0" fontId="28" fillId="15" borderId="0"/>
    <xf numFmtId="0" fontId="26" fillId="7" borderId="0"/>
    <xf numFmtId="0" fontId="28" fillId="15" borderId="0"/>
    <xf numFmtId="0" fontId="28" fillId="15" borderId="0"/>
    <xf numFmtId="0" fontId="28" fillId="15" borderId="0"/>
    <xf numFmtId="0" fontId="28" fillId="15" borderId="0"/>
    <xf numFmtId="0" fontId="28" fillId="15" borderId="0"/>
    <xf numFmtId="0" fontId="26" fillId="7" borderId="0"/>
    <xf numFmtId="0" fontId="26" fillId="7" borderId="0"/>
    <xf numFmtId="0" fontId="26" fillId="7" borderId="0"/>
    <xf numFmtId="0" fontId="28" fillId="15" borderId="0"/>
    <xf numFmtId="0" fontId="26" fillId="7" borderId="0"/>
    <xf numFmtId="0" fontId="26" fillId="7" borderId="0"/>
    <xf numFmtId="0" fontId="26" fillId="7" borderId="0"/>
    <xf numFmtId="0" fontId="26" fillId="10" borderId="0"/>
    <xf numFmtId="0" fontId="26" fillId="10" borderId="0"/>
    <xf numFmtId="0" fontId="28" fillId="14" borderId="0"/>
    <xf numFmtId="0" fontId="28" fillId="21" borderId="0"/>
    <xf numFmtId="0" fontId="26" fillId="10" borderId="0"/>
    <xf numFmtId="0" fontId="26" fillId="10" borderId="0"/>
    <xf numFmtId="0" fontId="26" fillId="10" borderId="0"/>
    <xf numFmtId="0" fontId="26" fillId="11" borderId="0"/>
    <xf numFmtId="0" fontId="26" fillId="10" borderId="0"/>
    <xf numFmtId="0" fontId="26" fillId="10" borderId="0"/>
    <xf numFmtId="0" fontId="28" fillId="21" borderId="0"/>
    <xf numFmtId="0" fontId="26" fillId="10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0" borderId="0"/>
    <xf numFmtId="0" fontId="26" fillId="11" borderId="0"/>
    <xf numFmtId="0" fontId="26" fillId="11" borderId="0"/>
    <xf numFmtId="0" fontId="26" fillId="11" borderId="0"/>
    <xf numFmtId="0" fontId="26" fillId="10" borderId="0"/>
    <xf numFmtId="0" fontId="28" fillId="21" borderId="0"/>
    <xf numFmtId="0" fontId="28" fillId="19" borderId="0"/>
    <xf numFmtId="0" fontId="28" fillId="19" borderId="0"/>
    <xf numFmtId="0" fontId="28" fillId="19" borderId="0"/>
    <xf numFmtId="0" fontId="28" fillId="19" borderId="0"/>
    <xf numFmtId="0" fontId="4" fillId="71" borderId="57"/>
    <xf numFmtId="0" fontId="28" fillId="19" borderId="0"/>
    <xf numFmtId="0" fontId="28" fillId="19" borderId="0"/>
    <xf numFmtId="0" fontId="28" fillId="18" borderId="0"/>
    <xf numFmtId="0" fontId="26" fillId="10" borderId="0"/>
    <xf numFmtId="0" fontId="28" fillId="18" borderId="0"/>
    <xf numFmtId="0" fontId="26" fillId="15" borderId="0"/>
    <xf numFmtId="0" fontId="28" fillId="18" borderId="0"/>
    <xf numFmtId="0" fontId="28" fillId="18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5" borderId="0"/>
    <xf numFmtId="0" fontId="26" fillId="10" borderId="0"/>
    <xf numFmtId="0" fontId="26" fillId="10" borderId="0"/>
    <xf numFmtId="0" fontId="26" fillId="10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8" fillId="18" borderId="0"/>
    <xf numFmtId="0" fontId="26" fillId="15" borderId="0"/>
    <xf numFmtId="0" fontId="26" fillId="15" borderId="0"/>
    <xf numFmtId="0" fontId="26" fillId="15" borderId="0"/>
    <xf numFmtId="0" fontId="26" fillId="9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8" fillId="19" borderId="0"/>
    <xf numFmtId="0" fontId="26" fillId="9" borderId="0"/>
    <xf numFmtId="0" fontId="26" fillId="9" borderId="0"/>
    <xf numFmtId="0" fontId="26" fillId="9" borderId="0"/>
    <xf numFmtId="0" fontId="28" fillId="18" borderId="0"/>
    <xf numFmtId="0" fontId="28" fillId="18" borderId="0"/>
    <xf numFmtId="0" fontId="28" fillId="18" borderId="0"/>
    <xf numFmtId="0" fontId="28" fillId="19" borderId="0"/>
    <xf numFmtId="0" fontId="26" fillId="14" borderId="0"/>
    <xf numFmtId="0" fontId="28" fillId="19" borderId="0"/>
    <xf numFmtId="0" fontId="28" fillId="19" borderId="0"/>
    <xf numFmtId="0" fontId="26" fillId="14" borderId="0"/>
    <xf numFmtId="0" fontId="26" fillId="14" borderId="0"/>
    <xf numFmtId="0" fontId="26" fillId="8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8" fillId="19" borderId="0"/>
    <xf numFmtId="0" fontId="26" fillId="8" borderId="0"/>
    <xf numFmtId="0" fontId="26" fillId="8" borderId="0"/>
    <xf numFmtId="0" fontId="26" fillId="8" borderId="0"/>
    <xf numFmtId="0" fontId="26" fillId="14" borderId="0"/>
    <xf numFmtId="0" fontId="26" fillId="14" borderId="0"/>
    <xf numFmtId="0" fontId="26" fillId="14" borderId="0"/>
    <xf numFmtId="0" fontId="28" fillId="19" borderId="0"/>
    <xf numFmtId="0" fontId="28" fillId="19" borderId="0"/>
    <xf numFmtId="0" fontId="28" fillId="21" borderId="0"/>
    <xf numFmtId="0" fontId="28" fillId="21" borderId="0"/>
    <xf numFmtId="0" fontId="28" fillId="21" borderId="0"/>
    <xf numFmtId="0" fontId="26" fillId="16" borderId="0"/>
    <xf numFmtId="0" fontId="26" fillId="7" borderId="0"/>
    <xf numFmtId="0" fontId="26" fillId="16" borderId="0"/>
    <xf numFmtId="0" fontId="26" fillId="16" borderId="0"/>
    <xf numFmtId="0" fontId="26" fillId="16" borderId="0"/>
    <xf numFmtId="0" fontId="26" fillId="13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16" borderId="0"/>
    <xf numFmtId="0" fontId="26" fillId="7" borderId="0"/>
    <xf numFmtId="0" fontId="26" fillId="7" borderId="0"/>
    <xf numFmtId="0" fontId="26" fillId="7" borderId="0"/>
    <xf numFmtId="0" fontId="26" fillId="10" borderId="0"/>
    <xf numFmtId="0" fontId="26" fillId="13" borderId="0"/>
    <xf numFmtId="0" fontId="28" fillId="15" borderId="0"/>
    <xf numFmtId="0" fontId="26" fillId="12" borderId="0"/>
    <xf numFmtId="0" fontId="26" fillId="13" borderId="0"/>
    <xf numFmtId="0" fontId="26" fillId="13" borderId="0"/>
    <xf numFmtId="0" fontId="26" fillId="13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3" borderId="0"/>
    <xf numFmtId="0" fontId="26" fillId="12" borderId="0"/>
    <xf numFmtId="0" fontId="26" fillId="12" borderId="0"/>
    <xf numFmtId="0" fontId="26" fillId="12" borderId="0"/>
    <xf numFmtId="0" fontId="26" fillId="13" borderId="0"/>
    <xf numFmtId="0" fontId="26" fillId="13" borderId="0"/>
    <xf numFmtId="0" fontId="26" fillId="13" borderId="0"/>
    <xf numFmtId="0" fontId="28" fillId="15" borderId="0"/>
    <xf numFmtId="0" fontId="26" fillId="13" borderId="0"/>
    <xf numFmtId="0" fontId="26" fillId="13" borderId="0"/>
    <xf numFmtId="0" fontId="26" fillId="13" borderId="0"/>
    <xf numFmtId="0" fontId="28" fillId="15" borderId="0"/>
    <xf numFmtId="0" fontId="28" fillId="15" borderId="0"/>
    <xf numFmtId="0" fontId="26" fillId="11" borderId="0"/>
    <xf numFmtId="0" fontId="28" fillId="15" borderId="0"/>
    <xf numFmtId="0" fontId="28" fillId="15" borderId="0"/>
    <xf numFmtId="0" fontId="28" fillId="20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8" fillId="20" borderId="0"/>
    <xf numFmtId="0" fontId="26" fillId="11" borderId="0"/>
    <xf numFmtId="0" fontId="26" fillId="11" borderId="0"/>
    <xf numFmtId="0" fontId="26" fillId="11" borderId="0"/>
    <xf numFmtId="0" fontId="28" fillId="20" borderId="0"/>
    <xf numFmtId="0" fontId="28" fillId="20" borderId="0"/>
    <xf numFmtId="0" fontId="28" fillId="20" borderId="0"/>
    <xf numFmtId="0" fontId="26" fillId="10" borderId="0"/>
    <xf numFmtId="0" fontId="28" fillId="20" borderId="0"/>
    <xf numFmtId="0" fontId="26" fillId="10" borderId="0"/>
    <xf numFmtId="0" fontId="4" fillId="71" borderId="57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8" fillId="2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8" fillId="20" borderId="0"/>
    <xf numFmtId="0" fontId="28" fillId="21" borderId="0"/>
    <xf numFmtId="0" fontId="28" fillId="14" borderId="0"/>
    <xf numFmtId="0" fontId="28" fillId="14" borderId="0"/>
    <xf numFmtId="0" fontId="28" fillId="14" borderId="0"/>
    <xf numFmtId="0" fontId="28" fillId="14" borderId="0"/>
    <xf numFmtId="0" fontId="28" fillId="14" borderId="0"/>
    <xf numFmtId="0" fontId="26" fillId="9" borderId="0"/>
    <xf numFmtId="0" fontId="28" fillId="14" borderId="0"/>
    <xf numFmtId="0" fontId="28" fillId="14" borderId="0"/>
    <xf numFmtId="0" fontId="26" fillId="15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8" fillId="14" borderId="0"/>
    <xf numFmtId="0" fontId="26" fillId="9" borderId="0"/>
    <xf numFmtId="0" fontId="26" fillId="9" borderId="0"/>
    <xf numFmtId="0" fontId="26" fillId="9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8" fillId="14" borderId="0"/>
    <xf numFmtId="0" fontId="26" fillId="15" borderId="0"/>
    <xf numFmtId="0" fontId="26" fillId="8" borderId="0"/>
    <xf numFmtId="0" fontId="26" fillId="15" borderId="0"/>
    <xf numFmtId="0" fontId="26" fillId="15" borderId="0"/>
    <xf numFmtId="0" fontId="28" fillId="14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8" fillId="14" borderId="0"/>
    <xf numFmtId="0" fontId="26" fillId="8" borderId="0"/>
    <xf numFmtId="0" fontId="26" fillId="8" borderId="0"/>
    <xf numFmtId="0" fontId="26" fillId="8" borderId="0"/>
    <xf numFmtId="0" fontId="28" fillId="14" borderId="0"/>
    <xf numFmtId="0" fontId="28" fillId="14" borderId="0"/>
    <xf numFmtId="0" fontId="28" fillId="21" borderId="0"/>
    <xf numFmtId="0" fontId="28" fillId="21" borderId="0"/>
    <xf numFmtId="0" fontId="28" fillId="21" borderId="0"/>
    <xf numFmtId="0" fontId="28" fillId="21" borderId="0"/>
    <xf numFmtId="0" fontId="28" fillId="21" borderId="0"/>
    <xf numFmtId="0" fontId="26" fillId="14" borderId="0"/>
    <xf numFmtId="0" fontId="28" fillId="21" borderId="0"/>
    <xf numFmtId="0" fontId="26" fillId="7" borderId="0"/>
    <xf numFmtId="0" fontId="26" fillId="14" borderId="0"/>
    <xf numFmtId="0" fontId="26" fillId="14" borderId="0"/>
    <xf numFmtId="0" fontId="26" fillId="14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14" borderId="0"/>
    <xf numFmtId="0" fontId="26" fillId="7" borderId="0"/>
    <xf numFmtId="0" fontId="26" fillId="7" borderId="0"/>
    <xf numFmtId="0" fontId="26" fillId="7" borderId="0"/>
    <xf numFmtId="0" fontId="26" fillId="10" borderId="0"/>
    <xf numFmtId="0" fontId="26" fillId="16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6" borderId="0"/>
    <xf numFmtId="0" fontId="26" fillId="13" borderId="0"/>
    <xf numFmtId="0" fontId="26" fillId="13" borderId="0"/>
    <xf numFmtId="0" fontId="26" fillId="13" borderId="0"/>
    <xf numFmtId="0" fontId="26" fillId="16" borderId="0"/>
    <xf numFmtId="0" fontId="26" fillId="16" borderId="0"/>
    <xf numFmtId="0" fontId="28" fillId="21" borderId="0"/>
    <xf numFmtId="0" fontId="26" fillId="16" borderId="0"/>
    <xf numFmtId="0" fontId="26" fillId="16" borderId="0"/>
    <xf numFmtId="0" fontId="26" fillId="16" borderId="0"/>
    <xf numFmtId="0" fontId="28" fillId="20" borderId="0"/>
    <xf numFmtId="0" fontId="28" fillId="20" borderId="0"/>
    <xf numFmtId="0" fontId="28" fillId="20" borderId="0"/>
    <xf numFmtId="0" fontId="26" fillId="12" borderId="0"/>
    <xf numFmtId="0" fontId="28" fillId="20" borderId="0"/>
    <xf numFmtId="0" fontId="28" fillId="20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8" fillId="15" borderId="0"/>
    <xf numFmtId="0" fontId="26" fillId="12" borderId="0"/>
    <xf numFmtId="0" fontId="26" fillId="12" borderId="0"/>
    <xf numFmtId="0" fontId="26" fillId="12" borderId="0"/>
    <xf numFmtId="0" fontId="28" fillId="15" borderId="0"/>
    <xf numFmtId="0" fontId="28" fillId="15" borderId="0"/>
    <xf numFmtId="0" fontId="28" fillId="15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1" borderId="0"/>
    <xf numFmtId="0" fontId="26" fillId="13" borderId="0"/>
    <xf numFmtId="0" fontId="26" fillId="13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3" borderId="0"/>
    <xf numFmtId="0" fontId="26" fillId="11" borderId="0"/>
    <xf numFmtId="0" fontId="26" fillId="11" borderId="0"/>
    <xf numFmtId="0" fontId="26" fillId="11" borderId="0"/>
    <xf numFmtId="0" fontId="28" fillId="15" borderId="0"/>
    <xf numFmtId="0" fontId="26" fillId="13" borderId="0"/>
    <xf numFmtId="0" fontId="26" fillId="13" borderId="0"/>
    <xf numFmtId="0" fontId="26" fillId="13" borderId="0"/>
    <xf numFmtId="0" fontId="28" fillId="15" borderId="0"/>
    <xf numFmtId="0" fontId="28" fillId="15" borderId="0"/>
    <xf numFmtId="0" fontId="4" fillId="71" borderId="57"/>
    <xf numFmtId="0" fontId="28" fillId="15" borderId="0"/>
    <xf numFmtId="0" fontId="28" fillId="15" borderId="0"/>
    <xf numFmtId="0" fontId="28" fillId="15" borderId="0"/>
    <xf numFmtId="0" fontId="26" fillId="10" borderId="0"/>
    <xf numFmtId="0" fontId="28" fillId="15" borderId="0"/>
    <xf numFmtId="0" fontId="28" fillId="15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8" fillId="15" borderId="0"/>
    <xf numFmtId="0" fontId="26" fillId="10" borderId="0"/>
    <xf numFmtId="0" fontId="26" fillId="10" borderId="0"/>
    <xf numFmtId="0" fontId="26" fillId="10" borderId="0"/>
    <xf numFmtId="0" fontId="28" fillId="2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9" borderId="0"/>
    <xf numFmtId="0" fontId="26" fillId="10" borderId="0"/>
    <xf numFmtId="0" fontId="28" fillId="20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10" borderId="0"/>
    <xf numFmtId="0" fontId="26" fillId="9" borderId="0"/>
    <xf numFmtId="0" fontId="26" fillId="9" borderId="0"/>
    <xf numFmtId="0" fontId="26" fillId="9" borderId="0"/>
    <xf numFmtId="0" fontId="26" fillId="10" borderId="0"/>
    <xf numFmtId="0" fontId="28" fillId="20" borderId="0"/>
    <xf numFmtId="0" fontId="28" fillId="20" borderId="0"/>
    <xf numFmtId="0" fontId="28" fillId="20" borderId="0"/>
    <xf numFmtId="0" fontId="28" fillId="20" borderId="0"/>
    <xf numFmtId="0" fontId="28" fillId="20" borderId="0"/>
    <xf numFmtId="0" fontId="28" fillId="20" borderId="0"/>
    <xf numFmtId="0" fontId="28" fillId="21" borderId="0"/>
    <xf numFmtId="0" fontId="28" fillId="14" borderId="0"/>
    <xf numFmtId="0" fontId="26" fillId="8" borderId="0"/>
    <xf numFmtId="0" fontId="28" fillId="14" borderId="0"/>
    <xf numFmtId="0" fontId="26" fillId="15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15" borderId="0"/>
    <xf numFmtId="0" fontId="26" fillId="8" borderId="0"/>
    <xf numFmtId="0" fontId="26" fillId="8" borderId="0"/>
    <xf numFmtId="0" fontId="26" fillId="8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8" fillId="14" borderId="0"/>
    <xf numFmtId="0" fontId="26" fillId="15" borderId="0"/>
    <xf numFmtId="0" fontId="26" fillId="7" borderId="0"/>
    <xf numFmtId="0" fontId="26" fillId="15" borderId="0"/>
    <xf numFmtId="0" fontId="26" fillId="15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8" fillId="14" borderId="0"/>
    <xf numFmtId="0" fontId="26" fillId="7" borderId="0"/>
    <xf numFmtId="0" fontId="26" fillId="7" borderId="0"/>
    <xf numFmtId="0" fontId="26" fillId="7" borderId="0"/>
    <xf numFmtId="0" fontId="26" fillId="10" borderId="0"/>
    <xf numFmtId="0" fontId="26" fillId="14" borderId="0"/>
    <xf numFmtId="0" fontId="26" fillId="14" borderId="0"/>
    <xf numFmtId="0" fontId="26" fillId="14" borderId="0"/>
    <xf numFmtId="0" fontId="28" fillId="21" borderId="0"/>
    <xf numFmtId="0" fontId="26" fillId="14" borderId="0"/>
    <xf numFmtId="0" fontId="26" fillId="14" borderId="0"/>
    <xf numFmtId="0" fontId="26" fillId="14" borderId="0"/>
    <xf numFmtId="0" fontId="28" fillId="21" borderId="0"/>
    <xf numFmtId="0" fontId="28" fillId="19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26" fillId="13" borderId="0"/>
    <xf numFmtId="0" fontId="28" fillId="18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8" fillId="18" borderId="0"/>
    <xf numFmtId="0" fontId="26" fillId="13" borderId="0"/>
    <xf numFmtId="0" fontId="26" fillId="13" borderId="0"/>
    <xf numFmtId="0" fontId="26" fillId="13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28" fillId="19" borderId="0"/>
    <xf numFmtId="0" fontId="28" fillId="19" borderId="0"/>
    <xf numFmtId="0" fontId="28" fillId="19" borderId="0"/>
    <xf numFmtId="0" fontId="28" fillId="19" borderId="0"/>
    <xf numFmtId="0" fontId="28" fillId="19" borderId="0"/>
    <xf numFmtId="0" fontId="26" fillId="12" borderId="0"/>
    <xf numFmtId="0" fontId="28" fillId="19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8" fillId="19" borderId="0"/>
    <xf numFmtId="0" fontId="26" fillId="12" borderId="0"/>
    <xf numFmtId="0" fontId="26" fillId="12" borderId="0"/>
    <xf numFmtId="0" fontId="26" fillId="12" borderId="0"/>
    <xf numFmtId="0" fontId="28" fillId="19" borderId="0"/>
    <xf numFmtId="0" fontId="28" fillId="19" borderId="0"/>
    <xf numFmtId="0" fontId="26" fillId="16" borderId="0"/>
    <xf numFmtId="0" fontId="26" fillId="16" borderId="0"/>
    <xf numFmtId="0" fontId="26" fillId="16" borderId="0"/>
    <xf numFmtId="0" fontId="26" fillId="16" borderId="0"/>
    <xf numFmtId="0" fontId="26" fillId="16" borderId="0"/>
    <xf numFmtId="0" fontId="26" fillId="16" borderId="0"/>
    <xf numFmtId="0" fontId="26" fillId="16" borderId="0"/>
    <xf numFmtId="0" fontId="26" fillId="11" borderId="0"/>
    <xf numFmtId="0" fontId="26" fillId="16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6" borderId="0"/>
    <xf numFmtId="0" fontId="26" fillId="11" borderId="0"/>
    <xf numFmtId="0" fontId="26" fillId="11" borderId="0"/>
    <xf numFmtId="0" fontId="26" fillId="11" borderId="0"/>
    <xf numFmtId="0" fontId="26" fillId="16" borderId="0"/>
    <xf numFmtId="0" fontId="26" fillId="16" borderId="0"/>
    <xf numFmtId="0" fontId="26" fillId="16" borderId="0"/>
    <xf numFmtId="0" fontId="26" fillId="16" borderId="0"/>
    <xf numFmtId="0" fontId="28" fillId="19" borderId="0"/>
    <xf numFmtId="0" fontId="28" fillId="19" borderId="0"/>
    <xf numFmtId="0" fontId="4" fillId="71" borderId="57"/>
    <xf numFmtId="0" fontId="28" fillId="19" borderId="0"/>
    <xf numFmtId="0" fontId="28" fillId="21" borderId="0"/>
    <xf numFmtId="0" fontId="28" fillId="21" borderId="0"/>
    <xf numFmtId="0" fontId="26" fillId="10" borderId="0"/>
    <xf numFmtId="0" fontId="28" fillId="21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8" fillId="21" borderId="0"/>
    <xf numFmtId="0" fontId="26" fillId="10" borderId="0"/>
    <xf numFmtId="0" fontId="26" fillId="10" borderId="0"/>
    <xf numFmtId="0" fontId="26" fillId="10" borderId="0"/>
    <xf numFmtId="0" fontId="28" fillId="20" borderId="0"/>
    <xf numFmtId="0" fontId="28" fillId="20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9" borderId="0"/>
    <xf numFmtId="0" fontId="26" fillId="13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13" borderId="0"/>
    <xf numFmtId="0" fontId="26" fillId="9" borderId="0"/>
    <xf numFmtId="0" fontId="26" fillId="9" borderId="0"/>
    <xf numFmtId="0" fontId="26" fillId="9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8" fillId="20" borderId="0"/>
    <xf numFmtId="0" fontId="28" fillId="20" borderId="0"/>
    <xf numFmtId="0" fontId="28" fillId="20" borderId="0"/>
    <xf numFmtId="0" fontId="28" fillId="15" borderId="0"/>
    <xf numFmtId="0" fontId="28" fillId="15" borderId="0"/>
    <xf numFmtId="0" fontId="26" fillId="8" borderId="0"/>
    <xf numFmtId="0" fontId="28" fillId="15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8" fillId="15" borderId="0"/>
    <xf numFmtId="0" fontId="26" fillId="8" borderId="0"/>
    <xf numFmtId="0" fontId="26" fillId="8" borderId="0"/>
    <xf numFmtId="0" fontId="26" fillId="8" borderId="0"/>
    <xf numFmtId="0" fontId="28" fillId="15" borderId="0"/>
    <xf numFmtId="0" fontId="28" fillId="15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7" borderId="0"/>
    <xf numFmtId="0" fontId="26" fillId="10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10" borderId="0"/>
    <xf numFmtId="0" fontId="26" fillId="7" borderId="0"/>
    <xf numFmtId="0" fontId="26" fillId="7" borderId="0"/>
    <xf numFmtId="0" fontId="26" fillId="7" borderId="0"/>
    <xf numFmtId="0" fontId="26" fillId="10" borderId="0"/>
    <xf numFmtId="0" fontId="28" fillId="14" borderId="0"/>
    <xf numFmtId="0" fontId="28" fillId="14" borderId="0"/>
    <xf numFmtId="0" fontId="28" fillId="14" borderId="0"/>
    <xf numFmtId="0" fontId="28" fillId="14" borderId="0"/>
    <xf numFmtId="0" fontId="28" fillId="14" borderId="0"/>
    <xf numFmtId="0" fontId="28" fillId="14" borderId="0"/>
    <xf numFmtId="0" fontId="28" fillId="14" borderId="0"/>
    <xf numFmtId="0" fontId="28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8" fillId="14" borderId="0"/>
    <xf numFmtId="0" fontId="26" fillId="14" borderId="0"/>
    <xf numFmtId="0" fontId="26" fillId="14" borderId="0"/>
    <xf numFmtId="0" fontId="26" fillId="14" borderId="0"/>
    <xf numFmtId="0" fontId="28" fillId="21" borderId="0"/>
    <xf numFmtId="0" fontId="28" fillId="21" borderId="0"/>
    <xf numFmtId="0" fontId="28" fillId="21" borderId="0"/>
    <xf numFmtId="0" fontId="28" fillId="21" borderId="0"/>
    <xf numFmtId="0" fontId="28" fillId="21" borderId="0"/>
    <xf numFmtId="0" fontId="28" fillId="21" borderId="0"/>
    <xf numFmtId="0" fontId="28" fillId="21" borderId="0"/>
    <xf numFmtId="0" fontId="28" fillId="21" borderId="0"/>
    <xf numFmtId="0" fontId="28" fillId="19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8" fillId="18" borderId="0"/>
    <xf numFmtId="0" fontId="26" fillId="13" borderId="0"/>
    <xf numFmtId="0" fontId="26" fillId="13" borderId="0"/>
    <xf numFmtId="0" fontId="26" fillId="13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8" fillId="18" borderId="0"/>
    <xf numFmtId="0" fontId="26" fillId="12" borderId="0"/>
    <xf numFmtId="0" fontId="26" fillId="12" borderId="0"/>
    <xf numFmtId="0" fontId="26" fillId="12" borderId="0"/>
    <xf numFmtId="0" fontId="28" fillId="18" borderId="0"/>
    <xf numFmtId="0" fontId="28" fillId="18" borderId="0"/>
    <xf numFmtId="0" fontId="28" fillId="19" borderId="0"/>
    <xf numFmtId="0" fontId="28" fillId="19" borderId="0"/>
    <xf numFmtId="0" fontId="28" fillId="19" borderId="0"/>
    <xf numFmtId="0" fontId="28" fillId="19" borderId="0"/>
    <xf numFmtId="0" fontId="28" fillId="19" borderId="0"/>
    <xf numFmtId="0" fontId="28" fillId="19" borderId="0"/>
    <xf numFmtId="0" fontId="28" fillId="19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8" fillId="19" borderId="0"/>
    <xf numFmtId="0" fontId="26" fillId="11" borderId="0"/>
    <xf numFmtId="0" fontId="26" fillId="11" borderId="0"/>
    <xf numFmtId="0" fontId="26" fillId="11" borderId="0"/>
    <xf numFmtId="0" fontId="28" fillId="19" borderId="0"/>
    <xf numFmtId="0" fontId="26" fillId="16" borderId="0"/>
    <xf numFmtId="0" fontId="26" fillId="16" borderId="0"/>
    <xf numFmtId="0" fontId="26" fillId="16" borderId="0"/>
    <xf numFmtId="0" fontId="26" fillId="16" borderId="0"/>
    <xf numFmtId="0" fontId="26" fillId="16" borderId="0"/>
    <xf numFmtId="0" fontId="26" fillId="16" borderId="0"/>
    <xf numFmtId="0" fontId="26" fillId="16" borderId="0"/>
    <xf numFmtId="0" fontId="26" fillId="16" borderId="0"/>
    <xf numFmtId="0" fontId="26" fillId="10" borderId="0"/>
    <xf numFmtId="0" fontId="4" fillId="71" borderId="57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6" borderId="0"/>
    <xf numFmtId="0" fontId="26" fillId="10" borderId="0"/>
    <xf numFmtId="0" fontId="26" fillId="10" borderId="0"/>
    <xf numFmtId="0" fontId="26" fillId="10" borderId="0"/>
    <xf numFmtId="0" fontId="26" fillId="16" borderId="0"/>
    <xf numFmtId="0" fontId="26" fillId="16" borderId="0"/>
    <xf numFmtId="0" fontId="26" fillId="16" borderId="0"/>
    <xf numFmtId="0" fontId="26" fillId="16" borderId="0"/>
    <xf numFmtId="0" fontId="28" fillId="19" borderId="0"/>
    <xf numFmtId="0" fontId="28" fillId="19" borderId="0"/>
    <xf numFmtId="0" fontId="28" fillId="19" borderId="0"/>
    <xf numFmtId="0" fontId="28" fillId="21" borderId="0"/>
    <xf numFmtId="0" fontId="28" fillId="21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8" fillId="21" borderId="0"/>
    <xf numFmtId="0" fontId="26" fillId="9" borderId="0"/>
    <xf numFmtId="0" fontId="26" fillId="9" borderId="0"/>
    <xf numFmtId="0" fontId="26" fillId="9" borderId="0"/>
    <xf numFmtId="0" fontId="28" fillId="21" borderId="0"/>
    <xf numFmtId="0" fontId="28" fillId="20" borderId="0"/>
    <xf numFmtId="0" fontId="28" fillId="20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13" borderId="0"/>
    <xf numFmtId="0" fontId="26" fillId="8" borderId="0"/>
    <xf numFmtId="0" fontId="26" fillId="8" borderId="0"/>
    <xf numFmtId="0" fontId="26" fillId="8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8" fillId="20" borderId="0"/>
    <xf numFmtId="0" fontId="28" fillId="20" borderId="0"/>
    <xf numFmtId="0" fontId="28" fillId="20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8" fillId="15" borderId="0"/>
    <xf numFmtId="0" fontId="26" fillId="7" borderId="0"/>
    <xf numFmtId="0" fontId="26" fillId="7" borderId="0"/>
    <xf numFmtId="0" fontId="26" fillId="7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8" fillId="15" borderId="0"/>
    <xf numFmtId="0" fontId="28" fillId="15" borderId="0"/>
    <xf numFmtId="0" fontId="28" fillId="15" borderId="0"/>
    <xf numFmtId="0" fontId="28" fillId="15" borderId="0"/>
    <xf numFmtId="0" fontId="28" fillId="15" borderId="0"/>
    <xf numFmtId="0" fontId="28" fillId="15" borderId="0"/>
    <xf numFmtId="0" fontId="28" fillId="15" borderId="0"/>
    <xf numFmtId="0" fontId="28" fillId="20" borderId="0"/>
    <xf numFmtId="0" fontId="28" fillId="20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8" fillId="20" borderId="0"/>
    <xf numFmtId="0" fontId="28" fillId="20" borderId="0"/>
    <xf numFmtId="0" fontId="28" fillId="20" borderId="0"/>
    <xf numFmtId="0" fontId="28" fillId="20" borderId="0"/>
    <xf numFmtId="0" fontId="28" fillId="20" borderId="0"/>
    <xf numFmtId="0" fontId="28" fillId="20" borderId="0"/>
    <xf numFmtId="0" fontId="28" fillId="21" borderId="0"/>
    <xf numFmtId="0" fontId="28" fillId="14" borderId="0"/>
    <xf numFmtId="0" fontId="28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8" fillId="14" borderId="0"/>
    <xf numFmtId="0" fontId="28" fillId="14" borderId="0"/>
    <xf numFmtId="0" fontId="28" fillId="14" borderId="0"/>
    <xf numFmtId="0" fontId="28" fillId="14" borderId="0"/>
    <xf numFmtId="0" fontId="28" fillId="14" borderId="0"/>
    <xf numFmtId="0" fontId="28" fillId="14" borderId="0"/>
    <xf numFmtId="0" fontId="28" fillId="14" borderId="0"/>
    <xf numFmtId="0" fontId="28" fillId="14" borderId="0"/>
    <xf numFmtId="0" fontId="28" fillId="14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8" fillId="14" borderId="0"/>
    <xf numFmtId="0" fontId="28" fillId="14" borderId="0"/>
    <xf numFmtId="0" fontId="28" fillId="21" borderId="0"/>
    <xf numFmtId="0" fontId="28" fillId="21" borderId="0"/>
    <xf numFmtId="0" fontId="28" fillId="21" borderId="0"/>
    <xf numFmtId="0" fontId="28" fillId="21" borderId="0"/>
    <xf numFmtId="0" fontId="28" fillId="21" borderId="0"/>
    <xf numFmtId="0" fontId="28" fillId="21" borderId="0"/>
    <xf numFmtId="0" fontId="28" fillId="21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8" fillId="21" borderId="0"/>
    <xf numFmtId="0" fontId="28" fillId="19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4" fillId="71" borderId="57"/>
    <xf numFmtId="0" fontId="28" fillId="19" borderId="0"/>
    <xf numFmtId="0" fontId="28" fillId="19" borderId="0"/>
    <xf numFmtId="0" fontId="28" fillId="19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8" fillId="19" borderId="0"/>
    <xf numFmtId="0" fontId="28" fillId="19" borderId="0"/>
    <xf numFmtId="0" fontId="28" fillId="19" borderId="0"/>
    <xf numFmtId="0" fontId="28" fillId="19" borderId="0"/>
    <xf numFmtId="0" fontId="28" fillId="19" borderId="0"/>
    <xf numFmtId="0" fontId="28" fillId="19" borderId="0"/>
    <xf numFmtId="0" fontId="26" fillId="16" borderId="0"/>
    <xf numFmtId="0" fontId="26" fillId="16" borderId="0"/>
    <xf numFmtId="0" fontId="26" fillId="16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16" borderId="0"/>
    <xf numFmtId="0" fontId="26" fillId="16" borderId="0"/>
    <xf numFmtId="0" fontId="26" fillId="16" borderId="0"/>
    <xf numFmtId="0" fontId="26" fillId="16" borderId="0"/>
    <xf numFmtId="0" fontId="26" fillId="16" borderId="0"/>
    <xf numFmtId="0" fontId="26" fillId="16" borderId="0"/>
    <xf numFmtId="0" fontId="26" fillId="16" borderId="0"/>
    <xf numFmtId="0" fontId="26" fillId="16" borderId="0"/>
    <xf numFmtId="0" fontId="26" fillId="16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16" borderId="0"/>
    <xf numFmtId="0" fontId="28" fillId="19" borderId="0"/>
    <xf numFmtId="0" fontId="28" fillId="19" borderId="0"/>
    <xf numFmtId="0" fontId="28" fillId="19" borderId="0"/>
    <xf numFmtId="0" fontId="28" fillId="21" borderId="0"/>
    <xf numFmtId="0" fontId="28" fillId="21" borderId="0"/>
    <xf numFmtId="0" fontId="28" fillId="21" borderId="0"/>
    <xf numFmtId="0" fontId="28" fillId="21" borderId="0"/>
    <xf numFmtId="0" fontId="28" fillId="20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10" borderId="0"/>
    <xf numFmtId="43" fontId="4" fillId="0" borderId="0" applyFont="0" applyFill="0" applyBorder="0" applyAlignment="0" applyProtection="0"/>
    <xf numFmtId="0" fontId="28" fillId="15" borderId="0"/>
    <xf numFmtId="0" fontId="28" fillId="15" borderId="0"/>
    <xf numFmtId="0" fontId="28" fillId="15" borderId="0"/>
    <xf numFmtId="0" fontId="28" fillId="15" borderId="0"/>
    <xf numFmtId="0" fontId="28" fillId="15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8" fillId="15" borderId="0"/>
    <xf numFmtId="0" fontId="28" fillId="15" borderId="0"/>
    <xf numFmtId="0" fontId="28" fillId="15" borderId="0"/>
    <xf numFmtId="0" fontId="28" fillId="15" borderId="0"/>
    <xf numFmtId="0" fontId="28" fillId="15" borderId="0"/>
    <xf numFmtId="0" fontId="28" fillId="15" borderId="0"/>
    <xf numFmtId="0" fontId="28" fillId="15" borderId="0"/>
    <xf numFmtId="0" fontId="28" fillId="20" borderId="0"/>
    <xf numFmtId="0" fontId="28" fillId="20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8" fillId="20" borderId="0"/>
    <xf numFmtId="0" fontId="28" fillId="20" borderId="0"/>
    <xf numFmtId="0" fontId="28" fillId="20" borderId="0"/>
    <xf numFmtId="0" fontId="28" fillId="20" borderId="0"/>
    <xf numFmtId="0" fontId="28" fillId="20" borderId="0"/>
    <xf numFmtId="0" fontId="28" fillId="20" borderId="0"/>
    <xf numFmtId="0" fontId="28" fillId="21" borderId="0"/>
    <xf numFmtId="0" fontId="28" fillId="14" borderId="0"/>
    <xf numFmtId="0" fontId="28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8" fillId="14" borderId="0"/>
    <xf numFmtId="0" fontId="28" fillId="14" borderId="0"/>
    <xf numFmtId="0" fontId="28" fillId="14" borderId="0"/>
    <xf numFmtId="0" fontId="28" fillId="14" borderId="0"/>
    <xf numFmtId="0" fontId="28" fillId="14" borderId="0"/>
    <xf numFmtId="0" fontId="28" fillId="14" borderId="0"/>
    <xf numFmtId="0" fontId="28" fillId="14" borderId="0"/>
    <xf numFmtId="0" fontId="28" fillId="14" borderId="0"/>
    <xf numFmtId="0" fontId="28" fillId="14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8" fillId="14" borderId="0"/>
    <xf numFmtId="0" fontId="28" fillId="14" borderId="0"/>
    <xf numFmtId="0" fontId="28" fillId="21" borderId="0"/>
    <xf numFmtId="0" fontId="28" fillId="21" borderId="0"/>
    <xf numFmtId="0" fontId="28" fillId="21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8" fillId="19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4" fillId="71" borderId="57"/>
    <xf numFmtId="0" fontId="28" fillId="19" borderId="0"/>
    <xf numFmtId="0" fontId="28" fillId="19" borderId="0"/>
    <xf numFmtId="0" fontId="28" fillId="19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8" fillId="19" borderId="0"/>
    <xf numFmtId="0" fontId="28" fillId="19" borderId="0"/>
    <xf numFmtId="0" fontId="28" fillId="19" borderId="0"/>
    <xf numFmtId="0" fontId="28" fillId="19" borderId="0"/>
    <xf numFmtId="0" fontId="28" fillId="19" borderId="0"/>
    <xf numFmtId="0" fontId="28" fillId="19" borderId="0"/>
    <xf numFmtId="0" fontId="26" fillId="16" borderId="0"/>
    <xf numFmtId="0" fontId="26" fillId="16" borderId="0"/>
    <xf numFmtId="0" fontId="26" fillId="16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16" borderId="0"/>
    <xf numFmtId="0" fontId="26" fillId="16" borderId="0"/>
    <xf numFmtId="0" fontId="26" fillId="16" borderId="0"/>
    <xf numFmtId="0" fontId="26" fillId="16" borderId="0"/>
    <xf numFmtId="0" fontId="26" fillId="16" borderId="0"/>
    <xf numFmtId="0" fontId="26" fillId="16" borderId="0"/>
    <xf numFmtId="0" fontId="26" fillId="16" borderId="0"/>
    <xf numFmtId="0" fontId="26" fillId="16" borderId="0"/>
    <xf numFmtId="0" fontId="26" fillId="16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16" borderId="0"/>
    <xf numFmtId="0" fontId="28" fillId="19" borderId="0"/>
    <xf numFmtId="0" fontId="28" fillId="19" borderId="0"/>
    <xf numFmtId="0" fontId="28" fillId="19" borderId="0"/>
    <xf numFmtId="0" fontId="28" fillId="20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10" borderId="0"/>
    <xf numFmtId="43" fontId="4" fillId="0" borderId="0" applyFont="0" applyFill="0" applyBorder="0" applyAlignment="0" applyProtection="0"/>
    <xf numFmtId="0" fontId="28" fillId="20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8" fillId="20" borderId="0"/>
    <xf numFmtId="0" fontId="28" fillId="20" borderId="0"/>
    <xf numFmtId="0" fontId="28" fillId="20" borderId="0"/>
    <xf numFmtId="0" fontId="28" fillId="15" borderId="0"/>
    <xf numFmtId="0" fontId="28" fillId="15" borderId="0"/>
    <xf numFmtId="0" fontId="28" fillId="15" borderId="0"/>
    <xf numFmtId="0" fontId="28" fillId="15" borderId="0"/>
    <xf numFmtId="0" fontId="28" fillId="15" borderId="0"/>
    <xf numFmtId="0" fontId="28" fillId="15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8" fillId="15" borderId="0"/>
    <xf numFmtId="0" fontId="28" fillId="15" borderId="0"/>
    <xf numFmtId="0" fontId="28" fillId="15" borderId="0"/>
    <xf numFmtId="0" fontId="28" fillId="15" borderId="0"/>
    <xf numFmtId="0" fontId="28" fillId="15" borderId="0"/>
    <xf numFmtId="0" fontId="28" fillId="15" borderId="0"/>
    <xf numFmtId="0" fontId="28" fillId="15" borderId="0"/>
    <xf numFmtId="0" fontId="28" fillId="20" borderId="0"/>
    <xf numFmtId="0" fontId="28" fillId="20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8" fillId="20" borderId="0"/>
    <xf numFmtId="0" fontId="28" fillId="20" borderId="0"/>
    <xf numFmtId="0" fontId="28" fillId="20" borderId="0"/>
    <xf numFmtId="0" fontId="28" fillId="20" borderId="0"/>
    <xf numFmtId="0" fontId="28" fillId="20" borderId="0"/>
    <xf numFmtId="0" fontId="28" fillId="20" borderId="0"/>
    <xf numFmtId="0" fontId="28" fillId="21" borderId="0"/>
    <xf numFmtId="0" fontId="28" fillId="14" borderId="0"/>
    <xf numFmtId="0" fontId="28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8" fillId="14" borderId="0"/>
    <xf numFmtId="0" fontId="28" fillId="14" borderId="0"/>
    <xf numFmtId="0" fontId="28" fillId="14" borderId="0"/>
    <xf numFmtId="0" fontId="28" fillId="14" borderId="0"/>
    <xf numFmtId="0" fontId="28" fillId="14" borderId="0"/>
    <xf numFmtId="0" fontId="28" fillId="14" borderId="0"/>
    <xf numFmtId="0" fontId="28" fillId="14" borderId="0"/>
    <xf numFmtId="0" fontId="28" fillId="14" borderId="0"/>
    <xf numFmtId="0" fontId="28" fillId="14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8" fillId="14" borderId="0"/>
    <xf numFmtId="0" fontId="28" fillId="14" borderId="0"/>
    <xf numFmtId="0" fontId="28" fillId="21" borderId="0"/>
    <xf numFmtId="0" fontId="28" fillId="21" borderId="0"/>
    <xf numFmtId="0" fontId="28" fillId="21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8" fillId="19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4" fillId="71" borderId="57"/>
    <xf numFmtId="0" fontId="28" fillId="19" borderId="0"/>
    <xf numFmtId="0" fontId="28" fillId="19" borderId="0"/>
    <xf numFmtId="0" fontId="28" fillId="19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8" fillId="19" borderId="0"/>
    <xf numFmtId="0" fontId="28" fillId="19" borderId="0"/>
    <xf numFmtId="0" fontId="28" fillId="19" borderId="0"/>
    <xf numFmtId="0" fontId="28" fillId="19" borderId="0"/>
    <xf numFmtId="0" fontId="28" fillId="19" borderId="0"/>
    <xf numFmtId="0" fontId="28" fillId="19" borderId="0"/>
    <xf numFmtId="0" fontId="26" fillId="16" borderId="0"/>
    <xf numFmtId="0" fontId="26" fillId="16" borderId="0"/>
    <xf numFmtId="0" fontId="26" fillId="16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16" borderId="0"/>
    <xf numFmtId="0" fontId="26" fillId="16" borderId="0"/>
    <xf numFmtId="0" fontId="26" fillId="16" borderId="0"/>
    <xf numFmtId="0" fontId="26" fillId="16" borderId="0"/>
    <xf numFmtId="0" fontId="26" fillId="16" borderId="0"/>
    <xf numFmtId="0" fontId="26" fillId="16" borderId="0"/>
    <xf numFmtId="0" fontId="26" fillId="16" borderId="0"/>
    <xf numFmtId="0" fontId="26" fillId="16" borderId="0"/>
    <xf numFmtId="0" fontId="26" fillId="16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16" borderId="0"/>
    <xf numFmtId="0" fontId="28" fillId="19" borderId="0"/>
    <xf numFmtId="0" fontId="28" fillId="19" borderId="0"/>
    <xf numFmtId="0" fontId="28" fillId="19" borderId="0"/>
    <xf numFmtId="0" fontId="28" fillId="20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10" borderId="0"/>
    <xf numFmtId="43" fontId="4" fillId="0" borderId="0" applyFont="0" applyFill="0" applyBorder="0" applyAlignment="0" applyProtection="0"/>
    <xf numFmtId="0" fontId="28" fillId="20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8" fillId="20" borderId="0"/>
    <xf numFmtId="0" fontId="28" fillId="20" borderId="0"/>
    <xf numFmtId="0" fontId="28" fillId="20" borderId="0"/>
    <xf numFmtId="0" fontId="28" fillId="15" borderId="0"/>
    <xf numFmtId="0" fontId="28" fillId="15" borderId="0"/>
    <xf numFmtId="0" fontId="28" fillId="15" borderId="0"/>
    <xf numFmtId="0" fontId="28" fillId="15" borderId="0"/>
    <xf numFmtId="0" fontId="28" fillId="15" borderId="0"/>
    <xf numFmtId="0" fontId="28" fillId="15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8" fillId="15" borderId="0"/>
    <xf numFmtId="0" fontId="28" fillId="15" borderId="0"/>
    <xf numFmtId="0" fontId="28" fillId="15" borderId="0"/>
    <xf numFmtId="0" fontId="28" fillId="15" borderId="0"/>
    <xf numFmtId="0" fontId="28" fillId="15" borderId="0"/>
    <xf numFmtId="0" fontId="28" fillId="15" borderId="0"/>
    <xf numFmtId="0" fontId="28" fillId="15" borderId="0"/>
    <xf numFmtId="0" fontId="28" fillId="20" borderId="0"/>
    <xf numFmtId="0" fontId="28" fillId="20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8" fillId="20" borderId="0"/>
    <xf numFmtId="0" fontId="28" fillId="20" borderId="0"/>
    <xf numFmtId="0" fontId="28" fillId="20" borderId="0"/>
    <xf numFmtId="0" fontId="28" fillId="20" borderId="0"/>
    <xf numFmtId="0" fontId="28" fillId="20" borderId="0"/>
    <xf numFmtId="0" fontId="28" fillId="20" borderId="0"/>
    <xf numFmtId="0" fontId="28" fillId="14" borderId="0"/>
    <xf numFmtId="0" fontId="28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8" fillId="14" borderId="0"/>
    <xf numFmtId="0" fontId="28" fillId="14" borderId="0"/>
    <xf numFmtId="0" fontId="28" fillId="14" borderId="0"/>
    <xf numFmtId="0" fontId="28" fillId="14" borderId="0"/>
    <xf numFmtId="0" fontId="28" fillId="14" borderId="0"/>
    <xf numFmtId="0" fontId="28" fillId="14" borderId="0"/>
    <xf numFmtId="0" fontId="28" fillId="14" borderId="0"/>
    <xf numFmtId="0" fontId="28" fillId="14" borderId="0"/>
    <xf numFmtId="0" fontId="28" fillId="14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8" fillId="14" borderId="0"/>
    <xf numFmtId="0" fontId="28" fillId="14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8" fillId="19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4" fillId="71" borderId="57"/>
    <xf numFmtId="0" fontId="28" fillId="19" borderId="0"/>
    <xf numFmtId="0" fontId="28" fillId="19" borderId="0"/>
    <xf numFmtId="0" fontId="28" fillId="19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8" fillId="19" borderId="0"/>
    <xf numFmtId="0" fontId="28" fillId="19" borderId="0"/>
    <xf numFmtId="0" fontId="28" fillId="19" borderId="0"/>
    <xf numFmtId="0" fontId="28" fillId="19" borderId="0"/>
    <xf numFmtId="0" fontId="28" fillId="19" borderId="0"/>
    <xf numFmtId="0" fontId="28" fillId="19" borderId="0"/>
    <xf numFmtId="0" fontId="26" fillId="16" borderId="0"/>
    <xf numFmtId="0" fontId="26" fillId="16" borderId="0"/>
    <xf numFmtId="0" fontId="26" fillId="16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16" borderId="0"/>
    <xf numFmtId="0" fontId="26" fillId="16" borderId="0"/>
    <xf numFmtId="0" fontId="26" fillId="16" borderId="0"/>
    <xf numFmtId="0" fontId="26" fillId="16" borderId="0"/>
    <xf numFmtId="0" fontId="26" fillId="16" borderId="0"/>
    <xf numFmtId="0" fontId="26" fillId="16" borderId="0"/>
    <xf numFmtId="0" fontId="26" fillId="16" borderId="0"/>
    <xf numFmtId="0" fontId="26" fillId="16" borderId="0"/>
    <xf numFmtId="0" fontId="26" fillId="16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16" borderId="0"/>
    <xf numFmtId="0" fontId="28" fillId="19" borderId="0"/>
    <xf numFmtId="0" fontId="28" fillId="19" borderId="0"/>
    <xf numFmtId="0" fontId="28" fillId="19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10" borderId="0"/>
    <xf numFmtId="43" fontId="4" fillId="0" borderId="0" applyFont="0" applyFill="0" applyBorder="0" applyAlignment="0" applyProtection="0"/>
    <xf numFmtId="0" fontId="28" fillId="20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8" fillId="20" borderId="0"/>
    <xf numFmtId="0" fontId="28" fillId="20" borderId="0"/>
    <xf numFmtId="0" fontId="28" fillId="20" borderId="0"/>
    <xf numFmtId="0" fontId="28" fillId="15" borderId="0"/>
    <xf numFmtId="0" fontId="28" fillId="15" borderId="0"/>
    <xf numFmtId="0" fontId="28" fillId="15" borderId="0"/>
    <xf numFmtId="0" fontId="28" fillId="15" borderId="0"/>
    <xf numFmtId="0" fontId="28" fillId="15" borderId="0"/>
    <xf numFmtId="0" fontId="28" fillId="15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8" fillId="15" borderId="0"/>
    <xf numFmtId="0" fontId="28" fillId="15" borderId="0"/>
    <xf numFmtId="0" fontId="28" fillId="15" borderId="0"/>
    <xf numFmtId="0" fontId="28" fillId="15" borderId="0"/>
    <xf numFmtId="0" fontId="28" fillId="15" borderId="0"/>
    <xf numFmtId="0" fontId="28" fillId="15" borderId="0"/>
    <xf numFmtId="0" fontId="28" fillId="15" borderId="0"/>
    <xf numFmtId="0" fontId="28" fillId="20" borderId="0"/>
    <xf numFmtId="0" fontId="28" fillId="20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8" fillId="20" borderId="0"/>
    <xf numFmtId="0" fontId="28" fillId="20" borderId="0"/>
    <xf numFmtId="0" fontId="28" fillId="20" borderId="0"/>
    <xf numFmtId="0" fontId="28" fillId="20" borderId="0"/>
    <xf numFmtId="0" fontId="28" fillId="20" borderId="0"/>
    <xf numFmtId="0" fontId="28" fillId="20" borderId="0"/>
    <xf numFmtId="0" fontId="28" fillId="14" borderId="0"/>
    <xf numFmtId="0" fontId="28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8" fillId="14" borderId="0"/>
    <xf numFmtId="0" fontId="28" fillId="14" borderId="0"/>
    <xf numFmtId="0" fontId="28" fillId="14" borderId="0"/>
    <xf numFmtId="0" fontId="28" fillId="14" borderId="0"/>
    <xf numFmtId="0" fontId="28" fillId="14" borderId="0"/>
    <xf numFmtId="0" fontId="28" fillId="14" borderId="0"/>
    <xf numFmtId="0" fontId="28" fillId="14" borderId="0"/>
    <xf numFmtId="0" fontId="28" fillId="14" borderId="0"/>
    <xf numFmtId="0" fontId="28" fillId="14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8" fillId="14" borderId="0"/>
    <xf numFmtId="0" fontId="28" fillId="14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8" fillId="19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4" fillId="71" borderId="57"/>
    <xf numFmtId="0" fontId="28" fillId="19" borderId="0"/>
    <xf numFmtId="0" fontId="28" fillId="19" borderId="0"/>
    <xf numFmtId="0" fontId="28" fillId="19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8" fillId="19" borderId="0"/>
    <xf numFmtId="0" fontId="28" fillId="19" borderId="0"/>
    <xf numFmtId="0" fontId="28" fillId="19" borderId="0"/>
    <xf numFmtId="0" fontId="28" fillId="19" borderId="0"/>
    <xf numFmtId="0" fontId="28" fillId="19" borderId="0"/>
    <xf numFmtId="0" fontId="28" fillId="19" borderId="0"/>
    <xf numFmtId="0" fontId="26" fillId="16" borderId="0"/>
    <xf numFmtId="0" fontId="26" fillId="16" borderId="0"/>
    <xf numFmtId="0" fontId="26" fillId="16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16" borderId="0"/>
    <xf numFmtId="0" fontId="26" fillId="16" borderId="0"/>
    <xf numFmtId="0" fontId="26" fillId="16" borderId="0"/>
    <xf numFmtId="0" fontId="26" fillId="16" borderId="0"/>
    <xf numFmtId="0" fontId="26" fillId="16" borderId="0"/>
    <xf numFmtId="0" fontId="26" fillId="16" borderId="0"/>
    <xf numFmtId="0" fontId="26" fillId="16" borderId="0"/>
    <xf numFmtId="0" fontId="26" fillId="16" borderId="0"/>
    <xf numFmtId="0" fontId="26" fillId="16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16" borderId="0"/>
    <xf numFmtId="0" fontId="28" fillId="19" borderId="0"/>
    <xf numFmtId="0" fontId="28" fillId="19" borderId="0"/>
    <xf numFmtId="0" fontId="28" fillId="19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10" borderId="0"/>
    <xf numFmtId="43" fontId="4" fillId="0" borderId="0" applyFont="0" applyFill="0" applyBorder="0" applyAlignment="0" applyProtection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8" fillId="15" borderId="0"/>
    <xf numFmtId="0" fontId="28" fillId="15" borderId="0"/>
    <xf numFmtId="0" fontId="28" fillId="15" borderId="0"/>
    <xf numFmtId="0" fontId="28" fillId="15" borderId="0"/>
    <xf numFmtId="0" fontId="28" fillId="15" borderId="0"/>
    <xf numFmtId="0" fontId="28" fillId="15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8" fillId="15" borderId="0"/>
    <xf numFmtId="0" fontId="28" fillId="15" borderId="0"/>
    <xf numFmtId="0" fontId="28" fillId="15" borderId="0"/>
    <xf numFmtId="0" fontId="28" fillId="15" borderId="0"/>
    <xf numFmtId="0" fontId="28" fillId="15" borderId="0"/>
    <xf numFmtId="0" fontId="28" fillId="15" borderId="0"/>
    <xf numFmtId="0" fontId="28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8" fillId="14" borderId="0"/>
    <xf numFmtId="0" fontId="28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8" fillId="14" borderId="0"/>
    <xf numFmtId="0" fontId="28" fillId="14" borderId="0"/>
    <xf numFmtId="0" fontId="28" fillId="14" borderId="0"/>
    <xf numFmtId="0" fontId="28" fillId="14" borderId="0"/>
    <xf numFmtId="0" fontId="28" fillId="14" borderId="0"/>
    <xf numFmtId="0" fontId="28" fillId="14" borderId="0"/>
    <xf numFmtId="0" fontId="28" fillId="14" borderId="0"/>
    <xf numFmtId="0" fontId="28" fillId="14" borderId="0"/>
    <xf numFmtId="0" fontId="28" fillId="14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8" fillId="14" borderId="0"/>
    <xf numFmtId="0" fontId="28" fillId="14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4" fillId="71" borderId="57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6" borderId="0"/>
    <xf numFmtId="0" fontId="26" fillId="16" borderId="0"/>
    <xf numFmtId="0" fontId="26" fillId="16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16" borderId="0"/>
    <xf numFmtId="0" fontId="26" fillId="16" borderId="0"/>
    <xf numFmtId="0" fontId="26" fillId="16" borderId="0"/>
    <xf numFmtId="0" fontId="26" fillId="16" borderId="0"/>
    <xf numFmtId="0" fontId="26" fillId="16" borderId="0"/>
    <xf numFmtId="0" fontId="26" fillId="16" borderId="0"/>
    <xf numFmtId="0" fontId="26" fillId="16" borderId="0"/>
    <xf numFmtId="0" fontId="26" fillId="16" borderId="0"/>
    <xf numFmtId="0" fontId="26" fillId="16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16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10" borderId="0"/>
    <xf numFmtId="43" fontId="4" fillId="0" borderId="0" applyFont="0" applyFill="0" applyBorder="0" applyAlignment="0" applyProtection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8" fillId="15" borderId="0"/>
    <xf numFmtId="0" fontId="28" fillId="15" borderId="0"/>
    <xf numFmtId="0" fontId="28" fillId="15" borderId="0"/>
    <xf numFmtId="0" fontId="28" fillId="15" borderId="0"/>
    <xf numFmtId="0" fontId="28" fillId="15" borderId="0"/>
    <xf numFmtId="0" fontId="28" fillId="15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8" fillId="15" borderId="0"/>
    <xf numFmtId="0" fontId="28" fillId="15" borderId="0"/>
    <xf numFmtId="0" fontId="28" fillId="15" borderId="0"/>
    <xf numFmtId="0" fontId="28" fillId="15" borderId="0"/>
    <xf numFmtId="0" fontId="28" fillId="15" borderId="0"/>
    <xf numFmtId="0" fontId="28" fillId="15" borderId="0"/>
    <xf numFmtId="0" fontId="28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8" fillId="14" borderId="0"/>
    <xf numFmtId="0" fontId="28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8" fillId="14" borderId="0"/>
    <xf numFmtId="0" fontId="28" fillId="14" borderId="0"/>
    <xf numFmtId="0" fontId="28" fillId="14" borderId="0"/>
    <xf numFmtId="0" fontId="28" fillId="14" borderId="0"/>
    <xf numFmtId="0" fontId="28" fillId="14" borderId="0"/>
    <xf numFmtId="0" fontId="28" fillId="14" borderId="0"/>
    <xf numFmtId="0" fontId="28" fillId="14" borderId="0"/>
    <xf numFmtId="0" fontId="28" fillId="14" borderId="0"/>
    <xf numFmtId="0" fontId="28" fillId="14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8" fillId="14" borderId="0"/>
    <xf numFmtId="0" fontId="28" fillId="14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4" fillId="71" borderId="57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6" borderId="0"/>
    <xf numFmtId="0" fontId="26" fillId="16" borderId="0"/>
    <xf numFmtId="0" fontId="26" fillId="16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16" borderId="0"/>
    <xf numFmtId="0" fontId="26" fillId="16" borderId="0"/>
    <xf numFmtId="0" fontId="26" fillId="16" borderId="0"/>
    <xf numFmtId="0" fontId="26" fillId="16" borderId="0"/>
    <xf numFmtId="0" fontId="26" fillId="16" borderId="0"/>
    <xf numFmtId="0" fontId="26" fillId="16" borderId="0"/>
    <xf numFmtId="0" fontId="26" fillId="16" borderId="0"/>
    <xf numFmtId="0" fontId="26" fillId="16" borderId="0"/>
    <xf numFmtId="0" fontId="26" fillId="16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16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10" borderId="0"/>
    <xf numFmtId="43" fontId="4" fillId="0" borderId="0" applyFont="0" applyFill="0" applyBorder="0" applyAlignment="0" applyProtection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4" fillId="71" borderId="57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10" borderId="0"/>
    <xf numFmtId="43" fontId="4" fillId="0" borderId="0" applyFont="0" applyFill="0" applyBorder="0" applyAlignment="0" applyProtection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4" fillId="71" borderId="57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43" fontId="4" fillId="0" borderId="0" applyFont="0" applyFill="0" applyBorder="0" applyAlignment="0" applyProtection="0"/>
    <xf numFmtId="0" fontId="4" fillId="71" borderId="57"/>
    <xf numFmtId="43" fontId="4" fillId="0" borderId="0" applyFont="0" applyFill="0" applyBorder="0" applyAlignment="0" applyProtection="0"/>
    <xf numFmtId="0" fontId="182" fillId="0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2" borderId="0"/>
    <xf numFmtId="0" fontId="184" fillId="22" borderId="0"/>
    <xf numFmtId="0" fontId="184" fillId="22" borderId="0"/>
    <xf numFmtId="0" fontId="184" fillId="22" borderId="0"/>
    <xf numFmtId="0" fontId="184" fillId="22" borderId="0"/>
    <xf numFmtId="0" fontId="184" fillId="23" borderId="0"/>
    <xf numFmtId="0" fontId="184" fillId="23" borderId="0"/>
    <xf numFmtId="0" fontId="184" fillId="23" borderId="0"/>
    <xf numFmtId="0" fontId="184" fillId="23" borderId="0"/>
    <xf numFmtId="0" fontId="184" fillId="23" borderId="0"/>
    <xf numFmtId="0" fontId="184" fillId="24" borderId="0"/>
    <xf numFmtId="0" fontId="184" fillId="24" borderId="0"/>
    <xf numFmtId="0" fontId="184" fillId="24" borderId="0"/>
    <xf numFmtId="0" fontId="184" fillId="24" borderId="0"/>
    <xf numFmtId="0" fontId="184" fillId="24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5" borderId="0"/>
    <xf numFmtId="0" fontId="184" fillId="25" borderId="0"/>
    <xf numFmtId="0" fontId="184" fillId="25" borderId="0"/>
    <xf numFmtId="0" fontId="184" fillId="25" borderId="0"/>
    <xf numFmtId="0" fontId="184" fillId="25" borderId="0"/>
    <xf numFmtId="0" fontId="200" fillId="68" borderId="53"/>
    <xf numFmtId="0" fontId="185" fillId="12" borderId="23"/>
    <xf numFmtId="0" fontId="185" fillId="12" borderId="23"/>
    <xf numFmtId="0" fontId="185" fillId="12" borderId="23"/>
    <xf numFmtId="0" fontId="185" fillId="12" borderId="23"/>
    <xf numFmtId="0" fontId="201" fillId="69" borderId="54"/>
    <xf numFmtId="0" fontId="186" fillId="17" borderId="33"/>
    <xf numFmtId="0" fontId="186" fillId="17" borderId="33"/>
    <xf numFmtId="0" fontId="186" fillId="17" borderId="33"/>
    <xf numFmtId="0" fontId="186" fillId="17" borderId="33"/>
    <xf numFmtId="0" fontId="202" fillId="69" borderId="53"/>
    <xf numFmtId="0" fontId="187" fillId="17" borderId="23"/>
    <xf numFmtId="0" fontId="187" fillId="17" borderId="23"/>
    <xf numFmtId="0" fontId="187" fillId="17" borderId="23"/>
    <xf numFmtId="0" fontId="187" fillId="17" borderId="23"/>
    <xf numFmtId="0" fontId="188" fillId="0" borderId="44"/>
    <xf numFmtId="0" fontId="188" fillId="0" borderId="44"/>
    <xf numFmtId="0" fontId="188" fillId="0" borderId="44"/>
    <xf numFmtId="0" fontId="188" fillId="0" borderId="44"/>
    <xf numFmtId="0" fontId="188" fillId="0" borderId="44"/>
    <xf numFmtId="0" fontId="189" fillId="0" borderId="45"/>
    <xf numFmtId="0" fontId="189" fillId="0" borderId="45"/>
    <xf numFmtId="0" fontId="189" fillId="0" borderId="45"/>
    <xf numFmtId="0" fontId="189" fillId="0" borderId="45"/>
    <xf numFmtId="0" fontId="189" fillId="0" borderId="45"/>
    <xf numFmtId="0" fontId="190" fillId="0" borderId="29"/>
    <xf numFmtId="0" fontId="190" fillId="0" borderId="29"/>
    <xf numFmtId="0" fontId="190" fillId="0" borderId="29"/>
    <xf numFmtId="0" fontId="190" fillId="0" borderId="29"/>
    <xf numFmtId="0" fontId="190" fillId="0" borderId="29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1" fillId="0" borderId="47"/>
    <xf numFmtId="0" fontId="191" fillId="0" borderId="47"/>
    <xf numFmtId="0" fontId="191" fillId="0" borderId="47"/>
    <xf numFmtId="0" fontId="191" fillId="0" borderId="47"/>
    <xf numFmtId="0" fontId="191" fillId="0" borderId="47"/>
    <xf numFmtId="0" fontId="192" fillId="70" borderId="56"/>
    <xf numFmtId="0" fontId="192" fillId="27" borderId="26"/>
    <xf numFmtId="0" fontId="192" fillId="27" borderId="26"/>
    <xf numFmtId="0" fontId="192" fillId="27" borderId="26"/>
    <xf numFmtId="0" fontId="192" fillId="27" borderId="26"/>
    <xf numFmtId="0" fontId="192" fillId="70" borderId="56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203" fillId="67" borderId="0"/>
    <xf numFmtId="0" fontId="194" fillId="34" borderId="0"/>
    <xf numFmtId="0" fontId="194" fillId="34" borderId="0"/>
    <xf numFmtId="0" fontId="194" fillId="34" borderId="0"/>
    <xf numFmtId="0" fontId="194" fillId="34" borderId="0"/>
    <xf numFmtId="0" fontId="182" fillId="0" borderId="0"/>
    <xf numFmtId="0" fontId="182" fillId="0" borderId="0"/>
    <xf numFmtId="0" fontId="28" fillId="1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28" fillId="15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3" fillId="7" borderId="0"/>
    <xf numFmtId="0" fontId="183" fillId="1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204" fillId="66" borderId="0"/>
    <xf numFmtId="0" fontId="195" fillId="8" borderId="0"/>
    <xf numFmtId="0" fontId="195" fillId="8" borderId="0"/>
    <xf numFmtId="0" fontId="195" fillId="8" borderId="0"/>
    <xf numFmtId="0" fontId="195" fillId="8" borderId="0"/>
    <xf numFmtId="0" fontId="205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82" fillId="71" borderId="57"/>
    <xf numFmtId="0" fontId="182" fillId="35" borderId="32"/>
    <xf numFmtId="0" fontId="182" fillId="35" borderId="32"/>
    <xf numFmtId="0" fontId="182" fillId="35" borderId="32"/>
    <xf numFmtId="0" fontId="182" fillId="35" borderId="32"/>
    <xf numFmtId="0" fontId="206" fillId="0" borderId="55"/>
    <xf numFmtId="0" fontId="197" fillId="0" borderId="30"/>
    <xf numFmtId="0" fontId="197" fillId="0" borderId="30"/>
    <xf numFmtId="0" fontId="197" fillId="0" borderId="30"/>
    <xf numFmtId="0" fontId="197" fillId="0" borderId="30"/>
    <xf numFmtId="0" fontId="207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208" fillId="65" borderId="0"/>
    <xf numFmtId="0" fontId="199" fillId="9" borderId="0"/>
    <xf numFmtId="0" fontId="199" fillId="9" borderId="0"/>
    <xf numFmtId="0" fontId="199" fillId="9" borderId="0"/>
    <xf numFmtId="0" fontId="199" fillId="9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28" fillId="19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28" fillId="19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28" fillId="19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28" fillId="19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28" fillId="2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28" fillId="20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28" fillId="20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28" fillId="20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28" fillId="20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28" fillId="21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28" fillId="21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28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28" fillId="21" borderId="0"/>
    <xf numFmtId="0" fontId="28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1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4" fillId="21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21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21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21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4" fillId="20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4" fillId="2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4" fillId="20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4" fillId="20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4" fillId="20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4" fillId="21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4" fillId="19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4" fillId="19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4" fillId="1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4" fillId="19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4" fillId="19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16" borderId="0"/>
    <xf numFmtId="0" fontId="182" fillId="71" borderId="57"/>
    <xf numFmtId="0" fontId="28" fillId="15" borderId="0"/>
    <xf numFmtId="0" fontId="28" fillId="15" borderId="0"/>
    <xf numFmtId="0" fontId="28" fillId="15" borderId="0"/>
    <xf numFmtId="0" fontId="28" fillId="15" borderId="0"/>
    <xf numFmtId="0" fontId="28" fillId="14" borderId="0"/>
    <xf numFmtId="0" fontId="28" fillId="14" borderId="0"/>
    <xf numFmtId="0" fontId="28" fillId="14" borderId="0"/>
    <xf numFmtId="0" fontId="28" fillId="14" borderId="0"/>
    <xf numFmtId="0" fontId="28" fillId="14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26" fillId="16" borderId="0"/>
    <xf numFmtId="0" fontId="26" fillId="16" borderId="0"/>
    <xf numFmtId="0" fontId="26" fillId="16" borderId="0"/>
    <xf numFmtId="0" fontId="26" fillId="16" borderId="0"/>
    <xf numFmtId="0" fontId="26" fillId="16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0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1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4" fillId="21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21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21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26" fillId="10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4" fillId="20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4" fillId="2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4" fillId="20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4" fillId="20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4" fillId="20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26" fillId="10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4" fillId="19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4" fillId="19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2" fillId="71" borderId="57"/>
    <xf numFmtId="0" fontId="184" fillId="1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4" fillId="19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4" fillId="19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16" borderId="0"/>
    <xf numFmtId="0" fontId="184" fillId="21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21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21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4" fillId="20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4" fillId="2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4" fillId="20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4" fillId="20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4" fillId="20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4" fillId="19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4" fillId="19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2" fillId="71" borderId="57"/>
    <xf numFmtId="0" fontId="184" fillId="1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4" fillId="19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4" fillId="19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16" borderId="0"/>
    <xf numFmtId="0" fontId="26" fillId="10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26" fillId="10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26" fillId="15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26" fillId="15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26" fillId="15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26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26" fillId="15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26" fillId="14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26" fillId="14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26" fillId="14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2" fillId="71" borderId="57"/>
    <xf numFmtId="0" fontId="26" fillId="14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26" fillId="14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16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2" fillId="71" borderId="57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26" fillId="10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16" borderId="0"/>
    <xf numFmtId="0" fontId="182" fillId="71" borderId="57"/>
    <xf numFmtId="0" fontId="28" fillId="21" borderId="0"/>
    <xf numFmtId="0" fontId="28" fillId="21" borderId="0"/>
    <xf numFmtId="0" fontId="28" fillId="21" borderId="0"/>
    <xf numFmtId="0" fontId="28" fillId="21" borderId="0"/>
    <xf numFmtId="0" fontId="28" fillId="21" borderId="0"/>
    <xf numFmtId="0" fontId="28" fillId="20" borderId="0"/>
    <xf numFmtId="0" fontId="28" fillId="20" borderId="0"/>
    <xf numFmtId="0" fontId="28" fillId="20" borderId="0"/>
    <xf numFmtId="0" fontId="28" fillId="20" borderId="0"/>
    <xf numFmtId="0" fontId="28" fillId="20" borderId="0"/>
    <xf numFmtId="0" fontId="28" fillId="19" borderId="0"/>
    <xf numFmtId="0" fontId="28" fillId="19" borderId="0"/>
    <xf numFmtId="0" fontId="28" fillId="19" borderId="0"/>
    <xf numFmtId="0" fontId="28" fillId="19" borderId="0"/>
    <xf numFmtId="0" fontId="28" fillId="19" borderId="0"/>
    <xf numFmtId="0" fontId="28" fillId="15" borderId="0"/>
    <xf numFmtId="0" fontId="28" fillId="15" borderId="0"/>
    <xf numFmtId="0" fontId="28" fillId="15" borderId="0"/>
    <xf numFmtId="0" fontId="28" fillId="15" borderId="0"/>
    <xf numFmtId="0" fontId="28" fillId="15" borderId="0"/>
    <xf numFmtId="0" fontId="28" fillId="14" borderId="0"/>
    <xf numFmtId="0" fontId="28" fillId="14" borderId="0"/>
    <xf numFmtId="0" fontId="28" fillId="14" borderId="0"/>
    <xf numFmtId="0" fontId="28" fillId="14" borderId="0"/>
    <xf numFmtId="0" fontId="36" fillId="70" borderId="56"/>
    <xf numFmtId="0" fontId="28" fillId="14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26" fillId="16" borderId="0"/>
    <xf numFmtId="0" fontId="26" fillId="16" borderId="0"/>
    <xf numFmtId="0" fontId="26" fillId="16" borderId="0"/>
    <xf numFmtId="0" fontId="26" fillId="16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4" fillId="71" borderId="57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4" fillId="71" borderId="57"/>
    <xf numFmtId="0" fontId="183" fillId="10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4" fillId="20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4" fillId="20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4" fillId="20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4" fillId="2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4" fillId="2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4" fillId="14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4" fillId="14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4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4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4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4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3" fillId="14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3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3" fillId="14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3" fillId="14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3" fillId="14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3" fillId="14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3" fillId="14" borderId="0"/>
    <xf numFmtId="0" fontId="183" fillId="14" borderId="0"/>
    <xf numFmtId="0" fontId="184" fillId="22" borderId="0"/>
    <xf numFmtId="0" fontId="184" fillId="14" borderId="0"/>
    <xf numFmtId="0" fontId="184" fillId="22" borderId="0"/>
    <xf numFmtId="0" fontId="184" fillId="22" borderId="0"/>
    <xf numFmtId="0" fontId="184" fillId="22" borderId="0"/>
    <xf numFmtId="0" fontId="184" fillId="22" borderId="0"/>
    <xf numFmtId="0" fontId="184" fillId="22" borderId="0"/>
    <xf numFmtId="0" fontId="184" fillId="22" borderId="0"/>
    <xf numFmtId="0" fontId="184" fillId="22" borderId="0"/>
    <xf numFmtId="0" fontId="184" fillId="14" borderId="0"/>
    <xf numFmtId="0" fontId="184" fillId="22" borderId="0"/>
    <xf numFmtId="0" fontId="184" fillId="14" borderId="0"/>
    <xf numFmtId="0" fontId="184" fillId="22" borderId="0"/>
    <xf numFmtId="0" fontId="184" fillId="22" borderId="0"/>
    <xf numFmtId="0" fontId="184" fillId="22" borderId="0"/>
    <xf numFmtId="0" fontId="184" fillId="22" borderId="0"/>
    <xf numFmtId="0" fontId="184" fillId="22" borderId="0"/>
    <xf numFmtId="0" fontId="184" fillId="22" borderId="0"/>
    <xf numFmtId="0" fontId="184" fillId="22" borderId="0"/>
    <xf numFmtId="0" fontId="184" fillId="14" borderId="0"/>
    <xf numFmtId="0" fontId="184" fillId="14" borderId="0"/>
    <xf numFmtId="0" fontId="184" fillId="23" borderId="0"/>
    <xf numFmtId="0" fontId="184" fillId="14" borderId="0"/>
    <xf numFmtId="0" fontId="184" fillId="23" borderId="0"/>
    <xf numFmtId="0" fontId="184" fillId="23" borderId="0"/>
    <xf numFmtId="0" fontId="184" fillId="23" borderId="0"/>
    <xf numFmtId="0" fontId="184" fillId="23" borderId="0"/>
    <xf numFmtId="0" fontId="184" fillId="23" borderId="0"/>
    <xf numFmtId="0" fontId="184" fillId="23" borderId="0"/>
    <xf numFmtId="0" fontId="184" fillId="23" borderId="0"/>
    <xf numFmtId="0" fontId="184" fillId="14" borderId="0"/>
    <xf numFmtId="0" fontId="184" fillId="23" borderId="0"/>
    <xf numFmtId="0" fontId="184" fillId="14" borderId="0"/>
    <xf numFmtId="0" fontId="184" fillId="23" borderId="0"/>
    <xf numFmtId="0" fontId="184" fillId="23" borderId="0"/>
    <xf numFmtId="0" fontId="184" fillId="23" borderId="0"/>
    <xf numFmtId="0" fontId="184" fillId="23" borderId="0"/>
    <xf numFmtId="0" fontId="184" fillId="23" borderId="0"/>
    <xf numFmtId="0" fontId="184" fillId="23" borderId="0"/>
    <xf numFmtId="0" fontId="184" fillId="23" borderId="0"/>
    <xf numFmtId="0" fontId="184" fillId="14" borderId="0"/>
    <xf numFmtId="0" fontId="183" fillId="13" borderId="0"/>
    <xf numFmtId="0" fontId="184" fillId="24" borderId="0"/>
    <xf numFmtId="0" fontId="183" fillId="13" borderId="0"/>
    <xf numFmtId="0" fontId="184" fillId="24" borderId="0"/>
    <xf numFmtId="0" fontId="184" fillId="24" borderId="0"/>
    <xf numFmtId="0" fontId="184" fillId="24" borderId="0"/>
    <xf numFmtId="0" fontId="184" fillId="24" borderId="0"/>
    <xf numFmtId="0" fontId="184" fillId="24" borderId="0"/>
    <xf numFmtId="0" fontId="184" fillId="24" borderId="0"/>
    <xf numFmtId="0" fontId="184" fillId="24" borderId="0"/>
    <xf numFmtId="0" fontId="183" fillId="13" borderId="0"/>
    <xf numFmtId="0" fontId="184" fillId="24" borderId="0"/>
    <xf numFmtId="0" fontId="183" fillId="13" borderId="0"/>
    <xf numFmtId="0" fontId="184" fillId="24" borderId="0"/>
    <xf numFmtId="0" fontId="184" fillId="24" borderId="0"/>
    <xf numFmtId="0" fontId="184" fillId="24" borderId="0"/>
    <xf numFmtId="0" fontId="184" fillId="24" borderId="0"/>
    <xf numFmtId="0" fontId="184" fillId="24" borderId="0"/>
    <xf numFmtId="0" fontId="184" fillId="24" borderId="0"/>
    <xf numFmtId="0" fontId="184" fillId="24" borderId="0"/>
    <xf numFmtId="0" fontId="183" fillId="13" borderId="0"/>
    <xf numFmtId="0" fontId="183" fillId="13" borderId="0"/>
    <xf numFmtId="0" fontId="184" fillId="19" borderId="0"/>
    <xf numFmtId="0" fontId="183" fillId="13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3" fillId="13" borderId="0"/>
    <xf numFmtId="0" fontId="184" fillId="19" borderId="0"/>
    <xf numFmtId="0" fontId="183" fillId="13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3" fillId="13" borderId="0"/>
    <xf numFmtId="0" fontId="183" fillId="13" borderId="0"/>
    <xf numFmtId="0" fontId="184" fillId="20" borderId="0"/>
    <xf numFmtId="0" fontId="183" fillId="13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3" fillId="13" borderId="0"/>
    <xf numFmtId="0" fontId="184" fillId="20" borderId="0"/>
    <xf numFmtId="0" fontId="184" fillId="14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14" borderId="0"/>
    <xf numFmtId="0" fontId="184" fillId="21" borderId="0"/>
    <xf numFmtId="0" fontId="184" fillId="25" borderId="0"/>
    <xf numFmtId="0" fontId="184" fillId="21" borderId="0"/>
    <xf numFmtId="0" fontId="184" fillId="25" borderId="0"/>
    <xf numFmtId="0" fontId="184" fillId="25" borderId="0"/>
    <xf numFmtId="0" fontId="184" fillId="25" borderId="0"/>
    <xf numFmtId="0" fontId="184" fillId="25" borderId="0"/>
    <xf numFmtId="0" fontId="184" fillId="25" borderId="0"/>
    <xf numFmtId="0" fontId="184" fillId="25" borderId="0"/>
    <xf numFmtId="0" fontId="184" fillId="25" borderId="0"/>
    <xf numFmtId="0" fontId="184" fillId="21" borderId="0"/>
    <xf numFmtId="0" fontId="184" fillId="25" borderId="0"/>
    <xf numFmtId="0" fontId="184" fillId="21" borderId="0"/>
    <xf numFmtId="0" fontId="184" fillId="25" borderId="0"/>
    <xf numFmtId="0" fontId="184" fillId="25" borderId="0"/>
    <xf numFmtId="0" fontId="184" fillId="25" borderId="0"/>
    <xf numFmtId="0" fontId="184" fillId="25" borderId="0"/>
    <xf numFmtId="0" fontId="184" fillId="25" borderId="0"/>
    <xf numFmtId="0" fontId="184" fillId="25" borderId="0"/>
    <xf numFmtId="0" fontId="184" fillId="25" borderId="0"/>
    <xf numFmtId="0" fontId="184" fillId="21" borderId="0"/>
    <xf numFmtId="0" fontId="184" fillId="21" borderId="0"/>
    <xf numFmtId="0" fontId="185" fillId="12" borderId="23"/>
    <xf numFmtId="0" fontId="184" fillId="21" borderId="0"/>
    <xf numFmtId="0" fontId="185" fillId="12" borderId="23"/>
    <xf numFmtId="0" fontId="185" fillId="12" borderId="23"/>
    <xf numFmtId="0" fontId="185" fillId="12" borderId="23"/>
    <xf numFmtId="0" fontId="185" fillId="12" borderId="23"/>
    <xf numFmtId="0" fontId="185" fillId="12" borderId="23"/>
    <xf numFmtId="0" fontId="185" fillId="12" borderId="23"/>
    <xf numFmtId="0" fontId="185" fillId="12" borderId="23"/>
    <xf numFmtId="0" fontId="183" fillId="12" borderId="0"/>
    <xf numFmtId="0" fontId="185" fillId="12" borderId="23"/>
    <xf numFmtId="0" fontId="183" fillId="12" borderId="0"/>
    <xf numFmtId="0" fontId="185" fillId="12" borderId="23"/>
    <xf numFmtId="0" fontId="185" fillId="12" borderId="23"/>
    <xf numFmtId="0" fontId="185" fillId="12" borderId="23"/>
    <xf numFmtId="0" fontId="185" fillId="12" borderId="23"/>
    <xf numFmtId="0" fontId="185" fillId="12" borderId="23"/>
    <xf numFmtId="0" fontId="185" fillId="12" borderId="23"/>
    <xf numFmtId="0" fontId="185" fillId="12" borderId="23"/>
    <xf numFmtId="0" fontId="183" fillId="12" borderId="0"/>
    <xf numFmtId="0" fontId="183" fillId="12" borderId="0"/>
    <xf numFmtId="0" fontId="186" fillId="17" borderId="33"/>
    <xf numFmtId="0" fontId="183" fillId="12" borderId="0"/>
    <xf numFmtId="0" fontId="186" fillId="17" borderId="33"/>
    <xf numFmtId="0" fontId="186" fillId="17" borderId="33"/>
    <xf numFmtId="0" fontId="186" fillId="17" borderId="33"/>
    <xf numFmtId="0" fontId="186" fillId="17" borderId="33"/>
    <xf numFmtId="0" fontId="186" fillId="17" borderId="33"/>
    <xf numFmtId="0" fontId="186" fillId="17" borderId="33"/>
    <xf numFmtId="0" fontId="186" fillId="17" borderId="33"/>
    <xf numFmtId="0" fontId="183" fillId="12" borderId="0"/>
    <xf numFmtId="0" fontId="186" fillId="17" borderId="33"/>
    <xf numFmtId="0" fontId="183" fillId="12" borderId="0"/>
    <xf numFmtId="0" fontId="186" fillId="17" borderId="33"/>
    <xf numFmtId="0" fontId="186" fillId="17" borderId="33"/>
    <xf numFmtId="0" fontId="186" fillId="17" borderId="33"/>
    <xf numFmtId="0" fontId="186" fillId="17" borderId="33"/>
    <xf numFmtId="0" fontId="186" fillId="17" borderId="33"/>
    <xf numFmtId="0" fontId="186" fillId="17" borderId="33"/>
    <xf numFmtId="0" fontId="186" fillId="17" borderId="33"/>
    <xf numFmtId="0" fontId="183" fillId="12" borderId="0"/>
    <xf numFmtId="0" fontId="183" fillId="12" borderId="0"/>
    <xf numFmtId="0" fontId="187" fillId="17" borderId="23"/>
    <xf numFmtId="0" fontId="183" fillId="12" borderId="0"/>
    <xf numFmtId="0" fontId="187" fillId="17" borderId="23"/>
    <xf numFmtId="0" fontId="187" fillId="17" borderId="23"/>
    <xf numFmtId="0" fontId="187" fillId="17" borderId="23"/>
    <xf numFmtId="0" fontId="187" fillId="17" borderId="23"/>
    <xf numFmtId="0" fontId="187" fillId="17" borderId="23"/>
    <xf numFmtId="0" fontId="187" fillId="17" borderId="23"/>
    <xf numFmtId="0" fontId="187" fillId="17" borderId="23"/>
    <xf numFmtId="0" fontId="183" fillId="12" borderId="0"/>
    <xf numFmtId="0" fontId="187" fillId="17" borderId="23"/>
    <xf numFmtId="0" fontId="183" fillId="12" borderId="0"/>
    <xf numFmtId="0" fontId="187" fillId="17" borderId="23"/>
    <xf numFmtId="0" fontId="187" fillId="17" borderId="23"/>
    <xf numFmtId="0" fontId="187" fillId="17" borderId="23"/>
    <xf numFmtId="0" fontId="187" fillId="17" borderId="23"/>
    <xf numFmtId="0" fontId="187" fillId="17" borderId="23"/>
    <xf numFmtId="0" fontId="187" fillId="17" borderId="23"/>
    <xf numFmtId="0" fontId="187" fillId="17" borderId="23"/>
    <xf numFmtId="0" fontId="183" fillId="12" borderId="0"/>
    <xf numFmtId="0" fontId="184" fillId="21" borderId="0"/>
    <xf numFmtId="0" fontId="188" fillId="0" borderId="44"/>
    <xf numFmtId="0" fontId="184" fillId="19" borderId="0"/>
    <xf numFmtId="0" fontId="188" fillId="0" borderId="44"/>
    <xf numFmtId="0" fontId="188" fillId="0" borderId="44"/>
    <xf numFmtId="0" fontId="188" fillId="0" borderId="44"/>
    <xf numFmtId="0" fontId="188" fillId="0" borderId="44"/>
    <xf numFmtId="0" fontId="188" fillId="0" borderId="44"/>
    <xf numFmtId="0" fontId="188" fillId="0" borderId="44"/>
    <xf numFmtId="0" fontId="188" fillId="0" borderId="44"/>
    <xf numFmtId="0" fontId="184" fillId="18" borderId="0"/>
    <xf numFmtId="0" fontId="188" fillId="0" borderId="44"/>
    <xf numFmtId="0" fontId="184" fillId="18" borderId="0"/>
    <xf numFmtId="0" fontId="188" fillId="0" borderId="44"/>
    <xf numFmtId="0" fontId="188" fillId="0" borderId="44"/>
    <xf numFmtId="0" fontId="188" fillId="0" borderId="44"/>
    <xf numFmtId="0" fontId="188" fillId="0" borderId="44"/>
    <xf numFmtId="0" fontId="188" fillId="0" borderId="44"/>
    <xf numFmtId="0" fontId="188" fillId="0" borderId="44"/>
    <xf numFmtId="0" fontId="188" fillId="0" borderId="44"/>
    <xf numFmtId="0" fontId="184" fillId="18" borderId="0"/>
    <xf numFmtId="0" fontId="184" fillId="18" borderId="0"/>
    <xf numFmtId="0" fontId="189" fillId="0" borderId="45"/>
    <xf numFmtId="0" fontId="184" fillId="18" borderId="0"/>
    <xf numFmtId="0" fontId="189" fillId="0" borderId="45"/>
    <xf numFmtId="0" fontId="189" fillId="0" borderId="45"/>
    <xf numFmtId="0" fontId="189" fillId="0" borderId="45"/>
    <xf numFmtId="0" fontId="189" fillId="0" borderId="45"/>
    <xf numFmtId="0" fontId="189" fillId="0" borderId="45"/>
    <xf numFmtId="0" fontId="189" fillId="0" borderId="45"/>
    <xf numFmtId="0" fontId="189" fillId="0" borderId="45"/>
    <xf numFmtId="0" fontId="184" fillId="18" borderId="0"/>
    <xf numFmtId="0" fontId="189" fillId="0" borderId="45"/>
    <xf numFmtId="0" fontId="184" fillId="18" borderId="0"/>
    <xf numFmtId="0" fontId="189" fillId="0" borderId="45"/>
    <xf numFmtId="0" fontId="189" fillId="0" borderId="45"/>
    <xf numFmtId="0" fontId="189" fillId="0" borderId="45"/>
    <xf numFmtId="0" fontId="189" fillId="0" borderId="45"/>
    <xf numFmtId="0" fontId="189" fillId="0" borderId="45"/>
    <xf numFmtId="0" fontId="189" fillId="0" borderId="45"/>
    <xf numFmtId="0" fontId="189" fillId="0" borderId="45"/>
    <xf numFmtId="0" fontId="183" fillId="11" borderId="0"/>
    <xf numFmtId="0" fontId="183" fillId="11" borderId="0"/>
    <xf numFmtId="0" fontId="190" fillId="0" borderId="29"/>
    <xf numFmtId="0" fontId="183" fillId="11" borderId="0"/>
    <xf numFmtId="0" fontId="190" fillId="0" borderId="29"/>
    <xf numFmtId="0" fontId="190" fillId="0" borderId="29"/>
    <xf numFmtId="0" fontId="190" fillId="0" borderId="29"/>
    <xf numFmtId="0" fontId="190" fillId="0" borderId="29"/>
    <xf numFmtId="0" fontId="190" fillId="0" borderId="29"/>
    <xf numFmtId="0" fontId="190" fillId="0" borderId="29"/>
    <xf numFmtId="0" fontId="190" fillId="0" borderId="29"/>
    <xf numFmtId="0" fontId="183" fillId="11" borderId="0"/>
    <xf numFmtId="0" fontId="190" fillId="0" borderId="29"/>
    <xf numFmtId="0" fontId="183" fillId="11" borderId="0"/>
    <xf numFmtId="0" fontId="190" fillId="0" borderId="29"/>
    <xf numFmtId="0" fontId="190" fillId="0" borderId="29"/>
    <xf numFmtId="0" fontId="190" fillId="0" borderId="29"/>
    <xf numFmtId="0" fontId="190" fillId="0" borderId="29"/>
    <xf numFmtId="0" fontId="190" fillId="0" borderId="29"/>
    <xf numFmtId="0" fontId="190" fillId="0" borderId="29"/>
    <xf numFmtId="0" fontId="190" fillId="0" borderId="29"/>
    <xf numFmtId="0" fontId="183" fillId="11" borderId="0"/>
    <xf numFmtId="0" fontId="183" fillId="11" borderId="0"/>
    <xf numFmtId="0" fontId="190" fillId="0" borderId="0"/>
    <xf numFmtId="0" fontId="183" fillId="11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83" fillId="11" borderId="0"/>
    <xf numFmtId="0" fontId="190" fillId="0" borderId="0"/>
    <xf numFmtId="0" fontId="183" fillId="11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90" fillId="0" borderId="0"/>
    <xf numFmtId="0" fontId="183" fillId="11" borderId="0"/>
    <xf numFmtId="0" fontId="183" fillId="11" borderId="0"/>
    <xf numFmtId="0" fontId="191" fillId="0" borderId="47"/>
    <xf numFmtId="0" fontId="183" fillId="11" borderId="0"/>
    <xf numFmtId="0" fontId="191" fillId="0" borderId="47"/>
    <xf numFmtId="0" fontId="191" fillId="0" borderId="47"/>
    <xf numFmtId="0" fontId="191" fillId="0" borderId="47"/>
    <xf numFmtId="0" fontId="191" fillId="0" borderId="47"/>
    <xf numFmtId="0" fontId="191" fillId="0" borderId="47"/>
    <xf numFmtId="0" fontId="191" fillId="0" borderId="47"/>
    <xf numFmtId="0" fontId="191" fillId="0" borderId="47"/>
    <xf numFmtId="0" fontId="184" fillId="18" borderId="0"/>
    <xf numFmtId="0" fontId="191" fillId="0" borderId="47"/>
    <xf numFmtId="0" fontId="184" fillId="18" borderId="0"/>
    <xf numFmtId="0" fontId="191" fillId="0" borderId="47"/>
    <xf numFmtId="0" fontId="191" fillId="0" borderId="47"/>
    <xf numFmtId="0" fontId="191" fillId="0" borderId="47"/>
    <xf numFmtId="0" fontId="191" fillId="0" borderId="47"/>
    <xf numFmtId="0" fontId="191" fillId="0" borderId="47"/>
    <xf numFmtId="0" fontId="191" fillId="0" borderId="47"/>
    <xf numFmtId="0" fontId="191" fillId="0" borderId="47"/>
    <xf numFmtId="0" fontId="184" fillId="18" borderId="0"/>
    <xf numFmtId="0" fontId="184" fillId="18" borderId="0"/>
    <xf numFmtId="0" fontId="192" fillId="27" borderId="26"/>
    <xf numFmtId="0" fontId="184" fillId="18" borderId="0"/>
    <xf numFmtId="0" fontId="192" fillId="27" borderId="26"/>
    <xf numFmtId="0" fontId="192" fillId="27" borderId="26"/>
    <xf numFmtId="0" fontId="192" fillId="27" borderId="26"/>
    <xf numFmtId="0" fontId="192" fillId="27" borderId="26"/>
    <xf numFmtId="0" fontId="192" fillId="27" borderId="26"/>
    <xf numFmtId="0" fontId="192" fillId="27" borderId="26"/>
    <xf numFmtId="0" fontId="192" fillId="27" borderId="26"/>
    <xf numFmtId="0" fontId="184" fillId="18" borderId="0"/>
    <xf numFmtId="0" fontId="192" fillId="27" borderId="26"/>
    <xf numFmtId="0" fontId="184" fillId="19" borderId="0"/>
    <xf numFmtId="0" fontId="192" fillId="27" borderId="26"/>
    <xf numFmtId="0" fontId="192" fillId="27" borderId="26"/>
    <xf numFmtId="0" fontId="192" fillId="27" borderId="26"/>
    <xf numFmtId="0" fontId="192" fillId="27" borderId="26"/>
    <xf numFmtId="0" fontId="192" fillId="27" borderId="26"/>
    <xf numFmtId="0" fontId="192" fillId="27" borderId="26"/>
    <xf numFmtId="0" fontId="192" fillId="27" borderId="26"/>
    <xf numFmtId="0" fontId="184" fillId="19" borderId="0"/>
    <xf numFmtId="0" fontId="184" fillId="19" borderId="0"/>
    <xf numFmtId="0" fontId="193" fillId="0" borderId="0"/>
    <xf numFmtId="0" fontId="183" fillId="1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83" fillId="10" borderId="0"/>
    <xf numFmtId="0" fontId="193" fillId="0" borderId="0"/>
    <xf numFmtId="0" fontId="183" fillId="1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93" fillId="0" borderId="0"/>
    <xf numFmtId="0" fontId="183" fillId="10" borderId="0"/>
    <xf numFmtId="0" fontId="183" fillId="10" borderId="0"/>
    <xf numFmtId="0" fontId="194" fillId="34" borderId="0"/>
    <xf numFmtId="0" fontId="183" fillId="10" borderId="0"/>
    <xf numFmtId="0" fontId="194" fillId="34" borderId="0"/>
    <xf numFmtId="0" fontId="194" fillId="34" borderId="0"/>
    <xf numFmtId="0" fontId="194" fillId="34" borderId="0"/>
    <xf numFmtId="0" fontId="194" fillId="34" borderId="0"/>
    <xf numFmtId="0" fontId="194" fillId="34" borderId="0"/>
    <xf numFmtId="0" fontId="194" fillId="34" borderId="0"/>
    <xf numFmtId="0" fontId="194" fillId="34" borderId="0"/>
    <xf numFmtId="0" fontId="183" fillId="10" borderId="0"/>
    <xf numFmtId="0" fontId="194" fillId="34" borderId="0"/>
    <xf numFmtId="0" fontId="183" fillId="10" borderId="0"/>
    <xf numFmtId="0" fontId="194" fillId="34" borderId="0"/>
    <xf numFmtId="0" fontId="194" fillId="34" borderId="0"/>
    <xf numFmtId="0" fontId="194" fillId="34" borderId="0"/>
    <xf numFmtId="0" fontId="194" fillId="34" borderId="0"/>
    <xf numFmtId="0" fontId="194" fillId="34" borderId="0"/>
    <xf numFmtId="0" fontId="194" fillId="34" borderId="0"/>
    <xf numFmtId="0" fontId="194" fillId="34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3" fillId="16" borderId="0"/>
    <xf numFmtId="0" fontId="183" fillId="16" borderId="0"/>
    <xf numFmtId="0" fontId="183" fillId="16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16" borderId="0"/>
    <xf numFmtId="0" fontId="183" fillId="16" borderId="0"/>
    <xf numFmtId="0" fontId="183" fillId="16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3" fillId="16" borderId="0"/>
    <xf numFmtId="0" fontId="183" fillId="16" borderId="0"/>
    <xf numFmtId="0" fontId="183" fillId="16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3" fillId="16" borderId="0"/>
    <xf numFmtId="0" fontId="183" fillId="16" borderId="0"/>
    <xf numFmtId="0" fontId="183" fillId="16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3" fillId="8" borderId="0"/>
    <xf numFmtId="0" fontId="183" fillId="8" borderId="0"/>
    <xf numFmtId="0" fontId="183" fillId="8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2" fillId="0" borderId="0"/>
    <xf numFmtId="0" fontId="183" fillId="8" borderId="0"/>
    <xf numFmtId="0" fontId="183" fillId="8" borderId="0"/>
    <xf numFmtId="0" fontId="183" fillId="8" borderId="0"/>
    <xf numFmtId="0" fontId="182" fillId="0" borderId="0"/>
    <xf numFmtId="0" fontId="182" fillId="0" borderId="0"/>
    <xf numFmtId="0" fontId="182" fillId="0" borderId="0"/>
    <xf numFmtId="0" fontId="183" fillId="8" borderId="0"/>
    <xf numFmtId="0" fontId="183" fillId="8" borderId="0"/>
    <xf numFmtId="0" fontId="183" fillId="8" borderId="0"/>
    <xf numFmtId="0" fontId="195" fillId="8" borderId="0"/>
    <xf numFmtId="0" fontId="183" fillId="16" borderId="0"/>
    <xf numFmtId="0" fontId="195" fillId="8" borderId="0"/>
    <xf numFmtId="0" fontId="195" fillId="8" borderId="0"/>
    <xf numFmtId="0" fontId="195" fillId="8" borderId="0"/>
    <xf numFmtId="0" fontId="195" fillId="8" borderId="0"/>
    <xf numFmtId="0" fontId="195" fillId="8" borderId="0"/>
    <xf numFmtId="0" fontId="195" fillId="8" borderId="0"/>
    <xf numFmtId="0" fontId="195" fillId="8" borderId="0"/>
    <xf numFmtId="0" fontId="184" fillId="19" borderId="0"/>
    <xf numFmtId="0" fontId="195" fillId="8" borderId="0"/>
    <xf numFmtId="0" fontId="184" fillId="19" borderId="0"/>
    <xf numFmtId="0" fontId="195" fillId="8" borderId="0"/>
    <xf numFmtId="0" fontId="195" fillId="8" borderId="0"/>
    <xf numFmtId="0" fontId="195" fillId="8" borderId="0"/>
    <xf numFmtId="0" fontId="195" fillId="8" borderId="0"/>
    <xf numFmtId="0" fontId="195" fillId="8" borderId="0"/>
    <xf numFmtId="0" fontId="195" fillId="8" borderId="0"/>
    <xf numFmtId="0" fontId="195" fillId="8" borderId="0"/>
    <xf numFmtId="0" fontId="184" fillId="19" borderId="0"/>
    <xf numFmtId="0" fontId="184" fillId="21" borderId="0"/>
    <xf numFmtId="0" fontId="196" fillId="0" borderId="0"/>
    <xf numFmtId="0" fontId="184" fillId="21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84" fillId="21" borderId="0"/>
    <xf numFmtId="0" fontId="196" fillId="0" borderId="0"/>
    <xf numFmtId="0" fontId="184" fillId="21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82" fillId="71" borderId="57"/>
    <xf numFmtId="0" fontId="184" fillId="20" borderId="0"/>
    <xf numFmtId="0" fontId="182" fillId="35" borderId="32"/>
    <xf numFmtId="0" fontId="183" fillId="7" borderId="0"/>
    <xf numFmtId="0" fontId="182" fillId="35" borderId="32"/>
    <xf numFmtId="0" fontId="182" fillId="35" borderId="32"/>
    <xf numFmtId="0" fontId="182" fillId="35" borderId="32"/>
    <xf numFmtId="0" fontId="182" fillId="35" borderId="32"/>
    <xf numFmtId="0" fontId="182" fillId="35" borderId="32"/>
    <xf numFmtId="0" fontId="182" fillId="35" borderId="32"/>
    <xf numFmtId="0" fontId="182" fillId="35" borderId="32"/>
    <xf numFmtId="0" fontId="183" fillId="7" borderId="0"/>
    <xf numFmtId="0" fontId="182" fillId="35" borderId="32"/>
    <xf numFmtId="0" fontId="183" fillId="7" borderId="0"/>
    <xf numFmtId="0" fontId="182" fillId="35" borderId="32"/>
    <xf numFmtId="0" fontId="182" fillId="35" borderId="32"/>
    <xf numFmtId="0" fontId="182" fillId="35" borderId="32"/>
    <xf numFmtId="0" fontId="182" fillId="35" borderId="32"/>
    <xf numFmtId="0" fontId="182" fillId="35" borderId="32"/>
    <xf numFmtId="0" fontId="182" fillId="35" borderId="32"/>
    <xf numFmtId="0" fontId="182" fillId="35" borderId="32"/>
    <xf numFmtId="0" fontId="183" fillId="7" borderId="0"/>
    <xf numFmtId="0" fontId="183" fillId="7" borderId="0"/>
    <xf numFmtId="0" fontId="197" fillId="0" borderId="30"/>
    <xf numFmtId="0" fontId="183" fillId="7" borderId="0"/>
    <xf numFmtId="0" fontId="197" fillId="0" borderId="30"/>
    <xf numFmtId="0" fontId="197" fillId="0" borderId="30"/>
    <xf numFmtId="0" fontId="197" fillId="0" borderId="30"/>
    <xf numFmtId="0" fontId="197" fillId="0" borderId="30"/>
    <xf numFmtId="0" fontId="197" fillId="0" borderId="30"/>
    <xf numFmtId="0" fontId="197" fillId="0" borderId="30"/>
    <xf numFmtId="0" fontId="197" fillId="0" borderId="30"/>
    <xf numFmtId="0" fontId="183" fillId="7" borderId="0"/>
    <xf numFmtId="0" fontId="197" fillId="0" borderId="30"/>
    <xf numFmtId="0" fontId="183" fillId="7" borderId="0"/>
    <xf numFmtId="0" fontId="197" fillId="0" borderId="30"/>
    <xf numFmtId="0" fontId="197" fillId="0" borderId="30"/>
    <xf numFmtId="0" fontId="197" fillId="0" borderId="30"/>
    <xf numFmtId="0" fontId="197" fillId="0" borderId="30"/>
    <xf numFmtId="0" fontId="197" fillId="0" borderId="30"/>
    <xf numFmtId="0" fontId="197" fillId="0" borderId="30"/>
    <xf numFmtId="0" fontId="197" fillId="0" borderId="30"/>
    <xf numFmtId="0" fontId="183" fillId="7" borderId="0"/>
    <xf numFmtId="0" fontId="183" fillId="7" borderId="0"/>
    <xf numFmtId="0" fontId="198" fillId="0" borderId="0"/>
    <xf numFmtId="0" fontId="183" fillId="7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83" fillId="7" borderId="0"/>
    <xf numFmtId="0" fontId="198" fillId="0" borderId="0"/>
    <xf numFmtId="0" fontId="183" fillId="7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98" fillId="0" borderId="0"/>
    <xf numFmtId="0" fontId="183" fillId="10" borderId="0"/>
    <xf numFmtId="0" fontId="199" fillId="9" borderId="0"/>
    <xf numFmtId="0" fontId="199" fillId="9" borderId="0"/>
    <xf numFmtId="0" fontId="199" fillId="9" borderId="0"/>
    <xf numFmtId="0" fontId="199" fillId="9" borderId="0"/>
    <xf numFmtId="0" fontId="199" fillId="9" borderId="0"/>
    <xf numFmtId="0" fontId="199" fillId="9" borderId="0"/>
    <xf numFmtId="0" fontId="199" fillId="9" borderId="0"/>
    <xf numFmtId="0" fontId="199" fillId="9" borderId="0"/>
    <xf numFmtId="0" fontId="199" fillId="9" borderId="0"/>
    <xf numFmtId="0" fontId="199" fillId="9" borderId="0"/>
    <xf numFmtId="0" fontId="199" fillId="9" borderId="0"/>
    <xf numFmtId="0" fontId="199" fillId="9" borderId="0"/>
    <xf numFmtId="0" fontId="199" fillId="9" borderId="0"/>
    <xf numFmtId="0" fontId="199" fillId="9" borderId="0"/>
    <xf numFmtId="0" fontId="199" fillId="9" borderId="0"/>
    <xf numFmtId="0" fontId="199" fillId="9" borderId="0"/>
    <xf numFmtId="0" fontId="184" fillId="20" borderId="0"/>
    <xf numFmtId="0" fontId="184" fillId="20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4" fillId="20" borderId="0"/>
    <xf numFmtId="0" fontId="184" fillId="20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20" borderId="0"/>
    <xf numFmtId="0" fontId="184" fillId="20" borderId="0"/>
    <xf numFmtId="0" fontId="184" fillId="20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4" fillId="20" borderId="0"/>
    <xf numFmtId="0" fontId="184" fillId="20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19" borderId="0"/>
    <xf numFmtId="0" fontId="184" fillId="19" borderId="0"/>
    <xf numFmtId="0" fontId="184" fillId="19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9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21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28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1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19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4" fillId="19" borderId="0"/>
    <xf numFmtId="0" fontId="184" fillId="19" borderId="0"/>
    <xf numFmtId="0" fontId="184" fillId="19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0" borderId="0"/>
    <xf numFmtId="0" fontId="184" fillId="20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4" fillId="20" borderId="0"/>
    <xf numFmtId="0" fontId="184" fillId="20" borderId="0"/>
    <xf numFmtId="0" fontId="184" fillId="20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20" borderId="0"/>
    <xf numFmtId="0" fontId="184" fillId="20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1" borderId="0"/>
    <xf numFmtId="0" fontId="184" fillId="14" borderId="0"/>
    <xf numFmtId="0" fontId="184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4" fillId="14" borderId="0"/>
    <xf numFmtId="0" fontId="184" fillId="14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4" fillId="21" borderId="0"/>
    <xf numFmtId="0" fontId="184" fillId="19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2" fillId="71" borderId="57"/>
    <xf numFmtId="0" fontId="184" fillId="19" borderId="0"/>
    <xf numFmtId="0" fontId="184" fillId="19" borderId="0"/>
    <xf numFmtId="0" fontId="184" fillId="19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3" fillId="16" borderId="0"/>
    <xf numFmtId="0" fontId="183" fillId="16" borderId="0"/>
    <xf numFmtId="0" fontId="183" fillId="16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16" borderId="0"/>
    <xf numFmtId="0" fontId="184" fillId="19" borderId="0"/>
    <xf numFmtId="0" fontId="184" fillId="19" borderId="0"/>
    <xf numFmtId="0" fontId="184" fillId="19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0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10" borderId="0"/>
    <xf numFmtId="0" fontId="184" fillId="20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4" fillId="20" borderId="0"/>
    <xf numFmtId="0" fontId="184" fillId="20" borderId="0"/>
    <xf numFmtId="0" fontId="184" fillId="20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20" borderId="0"/>
    <xf numFmtId="0" fontId="184" fillId="20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1" borderId="0"/>
    <xf numFmtId="0" fontId="184" fillId="14" borderId="0"/>
    <xf numFmtId="0" fontId="184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4" fillId="14" borderId="0"/>
    <xf numFmtId="0" fontId="184" fillId="14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4" fillId="21" borderId="0"/>
    <xf numFmtId="0" fontId="184" fillId="19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2" fillId="71" borderId="57"/>
    <xf numFmtId="0" fontId="184" fillId="19" borderId="0"/>
    <xf numFmtId="0" fontId="184" fillId="19" borderId="0"/>
    <xf numFmtId="0" fontId="184" fillId="19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3" fillId="16" borderId="0"/>
    <xf numFmtId="0" fontId="183" fillId="16" borderId="0"/>
    <xf numFmtId="0" fontId="183" fillId="16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16" borderId="0"/>
    <xf numFmtId="0" fontId="184" fillId="19" borderId="0"/>
    <xf numFmtId="0" fontId="184" fillId="19" borderId="0"/>
    <xf numFmtId="0" fontId="184" fillId="19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0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10" borderId="0"/>
    <xf numFmtId="0" fontId="184" fillId="20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4" fillId="20" borderId="0"/>
    <xf numFmtId="0" fontId="184" fillId="20" borderId="0"/>
    <xf numFmtId="0" fontId="184" fillId="20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20" borderId="0"/>
    <xf numFmtId="0" fontId="184" fillId="20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1" borderId="0"/>
    <xf numFmtId="0" fontId="184" fillId="14" borderId="0"/>
    <xf numFmtId="0" fontId="184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4" fillId="14" borderId="0"/>
    <xf numFmtId="0" fontId="184" fillId="14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4" fillId="21" borderId="0"/>
    <xf numFmtId="0" fontId="184" fillId="19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2" fillId="71" borderId="57"/>
    <xf numFmtId="0" fontId="184" fillId="19" borderId="0"/>
    <xf numFmtId="0" fontId="184" fillId="19" borderId="0"/>
    <xf numFmtId="0" fontId="184" fillId="19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3" fillId="16" borderId="0"/>
    <xf numFmtId="0" fontId="183" fillId="16" borderId="0"/>
    <xf numFmtId="0" fontId="183" fillId="16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16" borderId="0"/>
    <xf numFmtId="0" fontId="184" fillId="19" borderId="0"/>
    <xf numFmtId="0" fontId="184" fillId="19" borderId="0"/>
    <xf numFmtId="0" fontId="184" fillId="19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0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10" borderId="0"/>
    <xf numFmtId="0" fontId="184" fillId="20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4" fillId="20" borderId="0"/>
    <xf numFmtId="0" fontId="184" fillId="20" borderId="0"/>
    <xf numFmtId="0" fontId="184" fillId="20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20" borderId="0"/>
    <xf numFmtId="0" fontId="184" fillId="20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1" borderId="0"/>
    <xf numFmtId="0" fontId="184" fillId="14" borderId="0"/>
    <xf numFmtId="0" fontId="184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4" fillId="14" borderId="0"/>
    <xf numFmtId="0" fontId="184" fillId="14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4" fillId="21" borderId="0"/>
    <xf numFmtId="0" fontId="184" fillId="19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2" fillId="71" borderId="57"/>
    <xf numFmtId="0" fontId="184" fillId="19" borderId="0"/>
    <xf numFmtId="0" fontId="184" fillId="19" borderId="0"/>
    <xf numFmtId="0" fontId="184" fillId="19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3" fillId="16" borderId="0"/>
    <xf numFmtId="0" fontId="183" fillId="16" borderId="0"/>
    <xf numFmtId="0" fontId="183" fillId="16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16" borderId="0"/>
    <xf numFmtId="0" fontId="184" fillId="19" borderId="0"/>
    <xf numFmtId="0" fontId="184" fillId="19" borderId="0"/>
    <xf numFmtId="0" fontId="184" fillId="19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0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10" borderId="0"/>
    <xf numFmtId="0" fontId="184" fillId="20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4" fillId="20" borderId="0"/>
    <xf numFmtId="0" fontId="184" fillId="20" borderId="0"/>
    <xf numFmtId="0" fontId="184" fillId="20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20" borderId="0"/>
    <xf numFmtId="0" fontId="184" fillId="20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1" borderId="0"/>
    <xf numFmtId="0" fontId="184" fillId="14" borderId="0"/>
    <xf numFmtId="0" fontId="184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4" fillId="14" borderId="0"/>
    <xf numFmtId="0" fontId="184" fillId="14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4" fillId="21" borderId="0"/>
    <xf numFmtId="0" fontId="184" fillId="19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2" fillId="71" borderId="57"/>
    <xf numFmtId="0" fontId="184" fillId="19" borderId="0"/>
    <xf numFmtId="0" fontId="184" fillId="19" borderId="0"/>
    <xf numFmtId="0" fontId="184" fillId="19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3" fillId="16" borderId="0"/>
    <xf numFmtId="0" fontId="183" fillId="16" borderId="0"/>
    <xf numFmtId="0" fontId="183" fillId="16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16" borderId="0"/>
    <xf numFmtId="0" fontId="184" fillId="19" borderId="0"/>
    <xf numFmtId="0" fontId="184" fillId="19" borderId="0"/>
    <xf numFmtId="0" fontId="184" fillId="19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0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10" borderId="0"/>
    <xf numFmtId="0" fontId="184" fillId="20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4" fillId="20" borderId="0"/>
    <xf numFmtId="0" fontId="184" fillId="20" borderId="0"/>
    <xf numFmtId="0" fontId="184" fillId="20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20" borderId="0"/>
    <xf numFmtId="0" fontId="184" fillId="20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1" borderId="0"/>
    <xf numFmtId="0" fontId="184" fillId="14" borderId="0"/>
    <xf numFmtId="0" fontId="184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4" fillId="14" borderId="0"/>
    <xf numFmtId="0" fontId="184" fillId="14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4" fillId="21" borderId="0"/>
    <xf numFmtId="0" fontId="184" fillId="19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2" fillId="71" borderId="57"/>
    <xf numFmtId="0" fontId="184" fillId="19" borderId="0"/>
    <xf numFmtId="0" fontId="184" fillId="19" borderId="0"/>
    <xf numFmtId="0" fontId="184" fillId="19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3" fillId="16" borderId="0"/>
    <xf numFmtId="0" fontId="183" fillId="16" borderId="0"/>
    <xf numFmtId="0" fontId="183" fillId="16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16" borderId="0"/>
    <xf numFmtId="0" fontId="184" fillId="19" borderId="0"/>
    <xf numFmtId="0" fontId="184" fillId="19" borderId="0"/>
    <xf numFmtId="0" fontId="184" fillId="19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0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10" borderId="0"/>
    <xf numFmtId="0" fontId="184" fillId="20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4" fillId="20" borderId="0"/>
    <xf numFmtId="0" fontId="184" fillId="20" borderId="0"/>
    <xf numFmtId="0" fontId="184" fillId="20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20" borderId="0"/>
    <xf numFmtId="0" fontId="184" fillId="20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1" borderId="0"/>
    <xf numFmtId="0" fontId="184" fillId="14" borderId="0"/>
    <xf numFmtId="0" fontId="184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4" fillId="14" borderId="0"/>
    <xf numFmtId="0" fontId="184" fillId="14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4" fillId="21" borderId="0"/>
    <xf numFmtId="0" fontId="184" fillId="19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2" fillId="71" borderId="57"/>
    <xf numFmtId="0" fontId="184" fillId="19" borderId="0"/>
    <xf numFmtId="0" fontId="184" fillId="19" borderId="0"/>
    <xf numFmtId="0" fontId="184" fillId="19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3" fillId="16" borderId="0"/>
    <xf numFmtId="0" fontId="183" fillId="16" borderId="0"/>
    <xf numFmtId="0" fontId="183" fillId="16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16" borderId="0"/>
    <xf numFmtId="0" fontId="184" fillId="19" borderId="0"/>
    <xf numFmtId="0" fontId="184" fillId="19" borderId="0"/>
    <xf numFmtId="0" fontId="184" fillId="19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0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10" borderId="0"/>
    <xf numFmtId="0" fontId="184" fillId="20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4" fillId="20" borderId="0"/>
    <xf numFmtId="0" fontId="184" fillId="20" borderId="0"/>
    <xf numFmtId="0" fontId="184" fillId="20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20" borderId="0"/>
    <xf numFmtId="0" fontId="184" fillId="20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1" borderId="0"/>
    <xf numFmtId="0" fontId="184" fillId="14" borderId="0"/>
    <xf numFmtId="0" fontId="184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4" fillId="14" borderId="0"/>
    <xf numFmtId="0" fontId="184" fillId="14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4" fillId="21" borderId="0"/>
    <xf numFmtId="0" fontId="184" fillId="19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2" fillId="71" borderId="57"/>
    <xf numFmtId="0" fontId="184" fillId="19" borderId="0"/>
    <xf numFmtId="0" fontId="184" fillId="19" borderId="0"/>
    <xf numFmtId="0" fontId="184" fillId="19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3" fillId="16" borderId="0"/>
    <xf numFmtId="0" fontId="183" fillId="16" borderId="0"/>
    <xf numFmtId="0" fontId="183" fillId="16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16" borderId="0"/>
    <xf numFmtId="0" fontId="184" fillId="19" borderId="0"/>
    <xf numFmtId="0" fontId="184" fillId="19" borderId="0"/>
    <xf numFmtId="0" fontId="184" fillId="19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0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10" borderId="0"/>
    <xf numFmtId="0" fontId="184" fillId="20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4" fillId="20" borderId="0"/>
    <xf numFmtId="0" fontId="184" fillId="20" borderId="0"/>
    <xf numFmtId="0" fontId="184" fillId="20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20" borderId="0"/>
    <xf numFmtId="0" fontId="184" fillId="20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1" borderId="0"/>
    <xf numFmtId="0" fontId="184" fillId="14" borderId="0"/>
    <xf numFmtId="0" fontId="184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4" fillId="14" borderId="0"/>
    <xf numFmtId="0" fontId="184" fillId="14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4" fillId="21" borderId="0"/>
    <xf numFmtId="0" fontId="184" fillId="19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2" fillId="71" borderId="57"/>
    <xf numFmtId="0" fontId="184" fillId="19" borderId="0"/>
    <xf numFmtId="0" fontId="184" fillId="19" borderId="0"/>
    <xf numFmtId="0" fontId="184" fillId="19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3" fillId="16" borderId="0"/>
    <xf numFmtId="0" fontId="183" fillId="16" borderId="0"/>
    <xf numFmtId="0" fontId="183" fillId="16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16" borderId="0"/>
    <xf numFmtId="0" fontId="184" fillId="19" borderId="0"/>
    <xf numFmtId="0" fontId="184" fillId="19" borderId="0"/>
    <xf numFmtId="0" fontId="184" fillId="19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0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10" borderId="0"/>
    <xf numFmtId="0" fontId="184" fillId="20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4" fillId="20" borderId="0"/>
    <xf numFmtId="0" fontId="184" fillId="20" borderId="0"/>
    <xf numFmtId="0" fontId="184" fillId="20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20" borderId="0"/>
    <xf numFmtId="0" fontId="184" fillId="20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1" borderId="0"/>
    <xf numFmtId="0" fontId="184" fillId="14" borderId="0"/>
    <xf numFmtId="0" fontId="184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4" fillId="14" borderId="0"/>
    <xf numFmtId="0" fontId="184" fillId="14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4" fillId="21" borderId="0"/>
    <xf numFmtId="0" fontId="184" fillId="19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2" fillId="71" borderId="57"/>
    <xf numFmtId="0" fontId="184" fillId="19" borderId="0"/>
    <xf numFmtId="0" fontId="184" fillId="19" borderId="0"/>
    <xf numFmtId="0" fontId="184" fillId="19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3" fillId="16" borderId="0"/>
    <xf numFmtId="0" fontId="183" fillId="16" borderId="0"/>
    <xf numFmtId="0" fontId="183" fillId="16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16" borderId="0"/>
    <xf numFmtId="0" fontId="184" fillId="19" borderId="0"/>
    <xf numFmtId="0" fontId="184" fillId="19" borderId="0"/>
    <xf numFmtId="0" fontId="184" fillId="19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0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10" borderId="0"/>
    <xf numFmtId="0" fontId="184" fillId="20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4" fillId="20" borderId="0"/>
    <xf numFmtId="0" fontId="184" fillId="20" borderId="0"/>
    <xf numFmtId="0" fontId="184" fillId="20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20" borderId="0"/>
    <xf numFmtId="0" fontId="184" fillId="20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1" borderId="0"/>
    <xf numFmtId="0" fontId="184" fillId="14" borderId="0"/>
    <xf numFmtId="0" fontId="184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4" fillId="14" borderId="0"/>
    <xf numFmtId="0" fontId="184" fillId="14" borderId="0"/>
    <xf numFmtId="0" fontId="184" fillId="21" borderId="0"/>
    <xf numFmtId="0" fontId="184" fillId="21" borderId="0"/>
    <xf numFmtId="0" fontId="184" fillId="21" borderId="0"/>
    <xf numFmtId="0" fontId="28" fillId="21" borderId="0"/>
    <xf numFmtId="0" fontId="28" fillId="21" borderId="0"/>
    <xf numFmtId="0" fontId="28" fillId="21" borderId="0"/>
    <xf numFmtId="0" fontId="28" fillId="21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28" fillId="21" borderId="0"/>
    <xf numFmtId="0" fontId="184" fillId="19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2" fillId="71" borderId="57"/>
    <xf numFmtId="0" fontId="184" fillId="19" borderId="0"/>
    <xf numFmtId="0" fontId="184" fillId="19" borderId="0"/>
    <xf numFmtId="0" fontId="184" fillId="19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3" fillId="16" borderId="0"/>
    <xf numFmtId="0" fontId="183" fillId="16" borderId="0"/>
    <xf numFmtId="0" fontId="183" fillId="16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16" borderId="0"/>
    <xf numFmtId="0" fontId="184" fillId="19" borderId="0"/>
    <xf numFmtId="0" fontId="184" fillId="19" borderId="0"/>
    <xf numFmtId="0" fontId="184" fillId="19" borderId="0"/>
    <xf numFmtId="0" fontId="28" fillId="21" borderId="0"/>
    <xf numFmtId="0" fontId="28" fillId="21" borderId="0"/>
    <xf numFmtId="0" fontId="28" fillId="21" borderId="0"/>
    <xf numFmtId="0" fontId="28" fillId="21" borderId="0"/>
    <xf numFmtId="0" fontId="184" fillId="20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10" borderId="0"/>
    <xf numFmtId="0" fontId="184" fillId="20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4" fillId="20" borderId="0"/>
    <xf numFmtId="0" fontId="184" fillId="20" borderId="0"/>
    <xf numFmtId="0" fontId="184" fillId="20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20" borderId="0"/>
    <xf numFmtId="0" fontId="184" fillId="20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1" borderId="0"/>
    <xf numFmtId="0" fontId="184" fillId="14" borderId="0"/>
    <xf numFmtId="0" fontId="184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4" fillId="14" borderId="0"/>
    <xf numFmtId="0" fontId="184" fillId="14" borderId="0"/>
    <xf numFmtId="0" fontId="184" fillId="21" borderId="0"/>
    <xf numFmtId="0" fontId="184" fillId="21" borderId="0"/>
    <xf numFmtId="0" fontId="184" fillId="21" borderId="0"/>
    <xf numFmtId="0" fontId="28" fillId="21" borderId="0"/>
    <xf numFmtId="0" fontId="28" fillId="21" borderId="0"/>
    <xf numFmtId="0" fontId="28" fillId="21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28" fillId="21" borderId="0"/>
    <xf numFmtId="0" fontId="184" fillId="19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2" fillId="71" borderId="57"/>
    <xf numFmtId="0" fontId="184" fillId="19" borderId="0"/>
    <xf numFmtId="0" fontId="184" fillId="19" borderId="0"/>
    <xf numFmtId="0" fontId="184" fillId="19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3" fillId="16" borderId="0"/>
    <xf numFmtId="0" fontId="183" fillId="16" borderId="0"/>
    <xf numFmtId="0" fontId="183" fillId="16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16" borderId="0"/>
    <xf numFmtId="0" fontId="184" fillId="19" borderId="0"/>
    <xf numFmtId="0" fontId="184" fillId="19" borderId="0"/>
    <xf numFmtId="0" fontId="184" fillId="19" borderId="0"/>
    <xf numFmtId="0" fontId="28" fillId="21" borderId="0"/>
    <xf numFmtId="0" fontId="28" fillId="21" borderId="0"/>
    <xf numFmtId="0" fontId="28" fillId="21" borderId="0"/>
    <xf numFmtId="0" fontId="28" fillId="21" borderId="0"/>
    <xf numFmtId="0" fontId="184" fillId="20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10" borderId="0"/>
    <xf numFmtId="0" fontId="184" fillId="20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4" fillId="20" borderId="0"/>
    <xf numFmtId="0" fontId="184" fillId="20" borderId="0"/>
    <xf numFmtId="0" fontId="184" fillId="20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20" borderId="0"/>
    <xf numFmtId="0" fontId="184" fillId="20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28" fillId="21" borderId="0"/>
    <xf numFmtId="0" fontId="184" fillId="14" borderId="0"/>
    <xf numFmtId="0" fontId="184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4" fillId="14" borderId="0"/>
    <xf numFmtId="0" fontId="184" fillId="14" borderId="0"/>
    <xf numFmtId="0" fontId="28" fillId="21" borderId="0"/>
    <xf numFmtId="0" fontId="28" fillId="21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4" fillId="19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2" fillId="71" borderId="57"/>
    <xf numFmtId="0" fontId="184" fillId="19" borderId="0"/>
    <xf numFmtId="0" fontId="184" fillId="19" borderId="0"/>
    <xf numFmtId="0" fontId="184" fillId="19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3" fillId="16" borderId="0"/>
    <xf numFmtId="0" fontId="183" fillId="16" borderId="0"/>
    <xf numFmtId="0" fontId="183" fillId="16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16" borderId="0"/>
    <xf numFmtId="0" fontId="184" fillId="19" borderId="0"/>
    <xf numFmtId="0" fontId="184" fillId="19" borderId="0"/>
    <xf numFmtId="0" fontId="184" fillId="19" borderId="0"/>
    <xf numFmtId="0" fontId="28" fillId="20" borderId="0"/>
    <xf numFmtId="0" fontId="28" fillId="20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10" borderId="0"/>
    <xf numFmtId="0" fontId="184" fillId="20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4" fillId="20" borderId="0"/>
    <xf numFmtId="0" fontId="184" fillId="20" borderId="0"/>
    <xf numFmtId="0" fontId="184" fillId="20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20" borderId="0"/>
    <xf numFmtId="0" fontId="184" fillId="20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28" fillId="21" borderId="0"/>
    <xf numFmtId="0" fontId="184" fillId="14" borderId="0"/>
    <xf numFmtId="0" fontId="184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4" fillId="14" borderId="0"/>
    <xf numFmtId="0" fontId="184" fillId="14" borderId="0"/>
    <xf numFmtId="0" fontId="28" fillId="21" borderId="0"/>
    <xf numFmtId="0" fontId="28" fillId="21" borderId="0"/>
    <xf numFmtId="0" fontId="28" fillId="21" borderId="0"/>
    <xf numFmtId="0" fontId="28" fillId="21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4" fillId="19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2" fillId="71" borderId="57"/>
    <xf numFmtId="0" fontId="184" fillId="19" borderId="0"/>
    <xf numFmtId="0" fontId="184" fillId="19" borderId="0"/>
    <xf numFmtId="0" fontId="184" fillId="19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3" fillId="16" borderId="0"/>
    <xf numFmtId="0" fontId="183" fillId="16" borderId="0"/>
    <xf numFmtId="0" fontId="183" fillId="16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16" borderId="0"/>
    <xf numFmtId="0" fontId="184" fillId="19" borderId="0"/>
    <xf numFmtId="0" fontId="184" fillId="19" borderId="0"/>
    <xf numFmtId="0" fontId="184" fillId="19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10" borderId="0"/>
    <xf numFmtId="0" fontId="28" fillId="20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28" fillId="20" borderId="0"/>
    <xf numFmtId="0" fontId="28" fillId="20" borderId="0"/>
    <xf numFmtId="0" fontId="28" fillId="20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28" fillId="20" borderId="0"/>
    <xf numFmtId="0" fontId="28" fillId="20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28" fillId="20" borderId="0"/>
    <xf numFmtId="0" fontId="28" fillId="20" borderId="0"/>
    <xf numFmtId="0" fontId="28" fillId="20" borderId="0"/>
    <xf numFmtId="0" fontId="28" fillId="20" borderId="0"/>
    <xf numFmtId="0" fontId="28" fillId="20" borderId="0"/>
    <xf numFmtId="0" fontId="184" fillId="14" borderId="0"/>
    <xf numFmtId="0" fontId="184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4" fillId="14" borderId="0"/>
    <xf numFmtId="0" fontId="184" fillId="14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28" fillId="19" borderId="0"/>
    <xf numFmtId="0" fontId="28" fillId="19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2" fillId="71" borderId="57"/>
    <xf numFmtId="0" fontId="28" fillId="19" borderId="0"/>
    <xf numFmtId="0" fontId="28" fillId="19" borderId="0"/>
    <xf numFmtId="0" fontId="28" fillId="19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28" fillId="19" borderId="0"/>
    <xf numFmtId="0" fontId="28" fillId="19" borderId="0"/>
    <xf numFmtId="0" fontId="28" fillId="19" borderId="0"/>
    <xf numFmtId="0" fontId="28" fillId="19" borderId="0"/>
    <xf numFmtId="0" fontId="28" fillId="19" borderId="0"/>
    <xf numFmtId="0" fontId="28" fillId="19" borderId="0"/>
    <xf numFmtId="0" fontId="183" fillId="16" borderId="0"/>
    <xf numFmtId="0" fontId="183" fillId="16" borderId="0"/>
    <xf numFmtId="0" fontId="183" fillId="16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16" borderId="0"/>
    <xf numFmtId="0" fontId="28" fillId="19" borderId="0"/>
    <xf numFmtId="0" fontId="28" fillId="19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10" borderId="0"/>
    <xf numFmtId="0" fontId="28" fillId="20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28" fillId="20" borderId="0"/>
    <xf numFmtId="0" fontId="28" fillId="20" borderId="0"/>
    <xf numFmtId="0" fontId="28" fillId="20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28" fillId="20" borderId="0"/>
    <xf numFmtId="0" fontId="28" fillId="20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28" fillId="20" borderId="0"/>
    <xf numFmtId="0" fontId="28" fillId="20" borderId="0"/>
    <xf numFmtId="0" fontId="28" fillId="20" borderId="0"/>
    <xf numFmtId="0" fontId="28" fillId="20" borderId="0"/>
    <xf numFmtId="0" fontId="28" fillId="20" borderId="0"/>
    <xf numFmtId="0" fontId="28" fillId="20" borderId="0"/>
    <xf numFmtId="0" fontId="28" fillId="20" borderId="0"/>
    <xf numFmtId="0" fontId="184" fillId="14" borderId="0"/>
    <xf numFmtId="0" fontId="184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4" fillId="14" borderId="0"/>
    <xf numFmtId="0" fontId="184" fillId="14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2" fillId="71" borderId="57"/>
    <xf numFmtId="0" fontId="28" fillId="19" borderId="0"/>
    <xf numFmtId="0" fontId="28" fillId="19" borderId="0"/>
    <xf numFmtId="0" fontId="28" fillId="19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28" fillId="19" borderId="0"/>
    <xf numFmtId="0" fontId="28" fillId="19" borderId="0"/>
    <xf numFmtId="0" fontId="28" fillId="19" borderId="0"/>
    <xf numFmtId="0" fontId="28" fillId="19" borderId="0"/>
    <xf numFmtId="0" fontId="28" fillId="19" borderId="0"/>
    <xf numFmtId="0" fontId="28" fillId="19" borderId="0"/>
    <xf numFmtId="0" fontId="183" fillId="16" borderId="0"/>
    <xf numFmtId="0" fontId="183" fillId="16" borderId="0"/>
    <xf numFmtId="0" fontId="183" fillId="16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16" borderId="0"/>
    <xf numFmtId="0" fontId="28" fillId="19" borderId="0"/>
    <xf numFmtId="0" fontId="28" fillId="19" borderId="0"/>
    <xf numFmtId="0" fontId="28" fillId="19" borderId="0"/>
    <xf numFmtId="0" fontId="28" fillId="19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10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28" fillId="15" borderId="0"/>
    <xf numFmtId="0" fontId="28" fillId="15" borderId="0"/>
    <xf numFmtId="0" fontId="28" fillId="15" borderId="0"/>
    <xf numFmtId="0" fontId="28" fillId="15" borderId="0"/>
    <xf numFmtId="0" fontId="28" fillId="15" borderId="0"/>
    <xf numFmtId="0" fontId="28" fillId="15" borderId="0"/>
    <xf numFmtId="0" fontId="28" fillId="15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28" fillId="15" borderId="0"/>
    <xf numFmtId="0" fontId="28" fillId="15" borderId="0"/>
    <xf numFmtId="0" fontId="28" fillId="15" borderId="0"/>
    <xf numFmtId="0" fontId="28" fillId="15" borderId="0"/>
    <xf numFmtId="0" fontId="28" fillId="15" borderId="0"/>
    <xf numFmtId="0" fontId="28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28" fillId="14" borderId="0"/>
    <xf numFmtId="0" fontId="28" fillId="14" borderId="0"/>
    <xf numFmtId="0" fontId="28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28" fillId="14" borderId="0"/>
    <xf numFmtId="0" fontId="28" fillId="14" borderId="0"/>
    <xf numFmtId="0" fontId="28" fillId="14" borderId="0"/>
    <xf numFmtId="0" fontId="28" fillId="14" borderId="0"/>
    <xf numFmtId="0" fontId="28" fillId="14" borderId="0"/>
    <xf numFmtId="0" fontId="28" fillId="14" borderId="0"/>
    <xf numFmtId="0" fontId="28" fillId="14" borderId="0"/>
    <xf numFmtId="0" fontId="28" fillId="14" borderId="0"/>
    <xf numFmtId="0" fontId="28" fillId="14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28" fillId="14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182" fillId="71" borderId="57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26" fillId="16" borderId="0"/>
    <xf numFmtId="0" fontId="26" fillId="16" borderId="0"/>
    <xf numFmtId="0" fontId="26" fillId="16" borderId="0"/>
    <xf numFmtId="0" fontId="26" fillId="16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26" fillId="16" borderId="0"/>
    <xf numFmtId="0" fontId="26" fillId="16" borderId="0"/>
    <xf numFmtId="0" fontId="26" fillId="16" borderId="0"/>
    <xf numFmtId="0" fontId="26" fillId="16" borderId="0"/>
    <xf numFmtId="0" fontId="26" fillId="16" borderId="0"/>
    <xf numFmtId="0" fontId="26" fillId="16" borderId="0"/>
    <xf numFmtId="0" fontId="26" fillId="16" borderId="0"/>
    <xf numFmtId="0" fontId="26" fillId="16" borderId="0"/>
    <xf numFmtId="0" fontId="26" fillId="16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10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28" fillId="15" borderId="0"/>
    <xf numFmtId="0" fontId="28" fillId="15" borderId="0"/>
    <xf numFmtId="0" fontId="28" fillId="15" borderId="0"/>
    <xf numFmtId="0" fontId="28" fillId="15" borderId="0"/>
    <xf numFmtId="0" fontId="28" fillId="15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28" fillId="15" borderId="0"/>
    <xf numFmtId="0" fontId="28" fillId="15" borderId="0"/>
    <xf numFmtId="0" fontId="28" fillId="15" borderId="0"/>
    <xf numFmtId="0" fontId="28" fillId="15" borderId="0"/>
    <xf numFmtId="0" fontId="28" fillId="15" borderId="0"/>
    <xf numFmtId="0" fontId="28" fillId="15" borderId="0"/>
    <xf numFmtId="0" fontId="28" fillId="15" borderId="0"/>
    <xf numFmtId="0" fontId="28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28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28" fillId="14" borderId="0"/>
    <xf numFmtId="0" fontId="28" fillId="14" borderId="0"/>
    <xf numFmtId="0" fontId="28" fillId="14" borderId="0"/>
    <xf numFmtId="0" fontId="28" fillId="14" borderId="0"/>
    <xf numFmtId="0" fontId="28" fillId="14" borderId="0"/>
    <xf numFmtId="0" fontId="28" fillId="14" borderId="0"/>
    <xf numFmtId="0" fontId="28" fillId="14" borderId="0"/>
    <xf numFmtId="0" fontId="28" fillId="14" borderId="0"/>
    <xf numFmtId="0" fontId="28" fillId="14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28" fillId="14" borderId="0"/>
    <xf numFmtId="0" fontId="28" fillId="14" borderId="0"/>
    <xf numFmtId="0" fontId="28" fillId="14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28" fillId="18" borderId="0"/>
    <xf numFmtId="0" fontId="182" fillId="71" borderId="57"/>
    <xf numFmtId="0" fontId="28" fillId="18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26" fillId="16" borderId="0"/>
    <xf numFmtId="0" fontId="26" fillId="16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26" fillId="16" borderId="0"/>
    <xf numFmtId="0" fontId="26" fillId="16" borderId="0"/>
    <xf numFmtId="0" fontId="26" fillId="16" borderId="0"/>
    <xf numFmtId="0" fontId="26" fillId="16" borderId="0"/>
    <xf numFmtId="0" fontId="26" fillId="16" borderId="0"/>
    <xf numFmtId="0" fontId="26" fillId="16" borderId="0"/>
    <xf numFmtId="0" fontId="26" fillId="16" borderId="0"/>
    <xf numFmtId="0" fontId="26" fillId="16" borderId="0"/>
    <xf numFmtId="0" fontId="26" fillId="16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26" fillId="16" borderId="0"/>
    <xf numFmtId="0" fontId="26" fillId="16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26" fillId="10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182" fillId="71" borderId="57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10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5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4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3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2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26" fillId="11" borderId="0"/>
    <xf numFmtId="0" fontId="4" fillId="71" borderId="57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10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9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8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26" fillId="7" borderId="0"/>
    <xf numFmtId="0" fontId="4" fillId="71" borderId="57"/>
    <xf numFmtId="0" fontId="183" fillId="16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4" fillId="19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4" fillId="1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4" fillId="19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4" fillId="19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4" fillId="19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4" fillId="20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4" fillId="20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4" fillId="2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4" fillId="20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4" fillId="20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21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21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21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4" fillId="21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1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20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4" fillId="19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2" fillId="71" borderId="57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16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5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4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4" fillId="18" borderId="0"/>
    <xf numFmtId="0" fontId="183" fillId="16" borderId="0"/>
    <xf numFmtId="0" fontId="183" fillId="16" borderId="0"/>
    <xf numFmtId="0" fontId="183" fillId="16" borderId="0"/>
    <xf numFmtId="0" fontId="183" fillId="16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5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4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3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2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1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3" fillId="10" borderId="0"/>
    <xf numFmtId="0" fontId="182" fillId="71" borderId="57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9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8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3" fillId="7" borderId="0"/>
    <xf numFmtId="0" fontId="182" fillId="71" borderId="57"/>
    <xf numFmtId="219" fontId="212" fillId="0" borderId="0"/>
  </cellStyleXfs>
  <cellXfs count="240">
    <xf numFmtId="0" fontId="0" fillId="0" borderId="0" xfId="0"/>
    <xf numFmtId="0" fontId="4" fillId="0" borderId="0" xfId="1" applyNumberFormat="1" applyFont="1" applyFill="1" applyBorder="1" applyProtection="1"/>
    <xf numFmtId="0" fontId="4" fillId="0" borderId="0" xfId="1" applyNumberFormat="1" applyFont="1" applyFill="1" applyBorder="1" applyAlignment="1" applyProtection="1">
      <alignment horizontal="center" vertical="center" wrapText="1"/>
    </xf>
    <xf numFmtId="0" fontId="4" fillId="0" borderId="0" xfId="3843" applyNumberFormat="1" applyFont="1" applyFill="1" applyBorder="1" applyProtection="1"/>
    <xf numFmtId="0" fontId="4" fillId="0" borderId="0" xfId="1" applyNumberFormat="1" applyFont="1" applyFill="1" applyBorder="1" applyAlignment="1" applyProtection="1">
      <alignment horizontal="center"/>
    </xf>
    <xf numFmtId="0" fontId="4" fillId="0" borderId="0" xfId="1" applyNumberFormat="1" applyFont="1" applyFill="1" applyBorder="1" applyAlignment="1" applyProtection="1">
      <alignment horizontal="center" vertical="center"/>
    </xf>
    <xf numFmtId="0" fontId="4" fillId="0" borderId="0" xfId="3843" applyNumberFormat="1" applyFont="1" applyFill="1" applyBorder="1" applyAlignment="1" applyProtection="1">
      <alignment horizontal="center" vertical="center"/>
    </xf>
    <xf numFmtId="0" fontId="210" fillId="0" borderId="0" xfId="1" applyNumberFormat="1" applyFont="1" applyFill="1" applyBorder="1" applyAlignment="1" applyProtection="1">
      <alignment horizontal="center" vertical="center" wrapText="1"/>
    </xf>
    <xf numFmtId="0" fontId="211" fillId="0" borderId="0" xfId="1" applyNumberFormat="1" applyFont="1" applyFill="1" applyBorder="1" applyAlignment="1" applyProtection="1">
      <alignment horizontal="center" vertical="center" wrapText="1"/>
    </xf>
    <xf numFmtId="0" fontId="211" fillId="0" borderId="0" xfId="1" applyNumberFormat="1" applyFont="1" applyFill="1" applyBorder="1" applyProtection="1"/>
    <xf numFmtId="0" fontId="214" fillId="0" borderId="34" xfId="3538" applyFont="1" applyFill="1" applyBorder="1" applyAlignment="1">
      <alignment horizontal="center"/>
    </xf>
    <xf numFmtId="4" fontId="213" fillId="0" borderId="0" xfId="3538" applyNumberFormat="1" applyFont="1" applyFill="1" applyBorder="1" applyAlignment="1">
      <alignment horizontal="center" wrapText="1"/>
    </xf>
    <xf numFmtId="170" fontId="171" fillId="0" borderId="0" xfId="3538" applyNumberFormat="1" applyFont="1" applyFill="1" applyBorder="1" applyAlignment="1">
      <alignment horizontal="center" wrapText="1"/>
    </xf>
    <xf numFmtId="170" fontId="215" fillId="0" borderId="0" xfId="3538" applyNumberFormat="1" applyFont="1" applyFill="1" applyBorder="1" applyAlignment="1">
      <alignment horizontal="center" wrapText="1"/>
    </xf>
    <xf numFmtId="0" fontId="169" fillId="0" borderId="0" xfId="3538" applyFont="1" applyFill="1" applyAlignment="1">
      <alignment horizontal="center"/>
    </xf>
    <xf numFmtId="0" fontId="169" fillId="0" borderId="0" xfId="3843" applyNumberFormat="1" applyFont="1" applyFill="1" applyBorder="1" applyAlignment="1" applyProtection="1">
      <alignment horizontal="center"/>
    </xf>
    <xf numFmtId="0" fontId="169" fillId="0" borderId="0" xfId="1" applyNumberFormat="1" applyFont="1" applyFill="1" applyBorder="1" applyAlignment="1" applyProtection="1">
      <alignment horizontal="center"/>
    </xf>
    <xf numFmtId="0" fontId="4" fillId="0" borderId="2" xfId="8979" applyNumberFormat="1" applyFont="1" applyFill="1" applyBorder="1" applyAlignment="1" applyProtection="1">
      <alignment horizontal="left" vertical="center" wrapText="1"/>
    </xf>
    <xf numFmtId="0" fontId="4" fillId="0" borderId="13" xfId="8979" applyNumberFormat="1" applyFont="1" applyFill="1" applyBorder="1" applyAlignment="1" applyProtection="1">
      <alignment horizontal="left" vertical="center" wrapText="1"/>
    </xf>
    <xf numFmtId="0" fontId="4" fillId="0" borderId="8" xfId="8979" applyNumberFormat="1" applyFont="1" applyFill="1" applyBorder="1" applyAlignment="1" applyProtection="1">
      <alignment horizontal="left" vertical="center" wrapText="1"/>
    </xf>
    <xf numFmtId="0" fontId="4" fillId="0" borderId="70" xfId="8979" applyNumberFormat="1" applyFont="1" applyFill="1" applyBorder="1" applyAlignment="1" applyProtection="1">
      <alignment horizontal="left" vertical="center" wrapText="1"/>
    </xf>
    <xf numFmtId="0" fontId="4" fillId="0" borderId="3" xfId="8979" applyNumberFormat="1" applyFont="1" applyFill="1" applyBorder="1" applyAlignment="1" applyProtection="1">
      <alignment horizontal="left" vertical="center" wrapText="1"/>
    </xf>
    <xf numFmtId="49" fontId="216" fillId="0" borderId="2" xfId="1" applyNumberFormat="1" applyFont="1" applyFill="1" applyBorder="1" applyAlignment="1" applyProtection="1">
      <alignment horizontal="left" vertical="center" wrapText="1"/>
    </xf>
    <xf numFmtId="49" fontId="216" fillId="0" borderId="58" xfId="1" applyNumberFormat="1" applyFont="1" applyFill="1" applyBorder="1" applyAlignment="1" applyProtection="1">
      <alignment horizontal="center" vertical="center" wrapText="1"/>
    </xf>
    <xf numFmtId="0" fontId="216" fillId="0" borderId="58" xfId="1" applyNumberFormat="1" applyFont="1" applyFill="1" applyBorder="1" applyAlignment="1" applyProtection="1">
      <alignment horizontal="center" wrapText="1"/>
    </xf>
    <xf numFmtId="49" fontId="218" fillId="0" borderId="16" xfId="1" applyNumberFormat="1" applyFont="1" applyFill="1" applyBorder="1" applyAlignment="1" applyProtection="1">
      <alignment horizontal="center" vertical="center" wrapText="1"/>
    </xf>
    <xf numFmtId="49" fontId="216" fillId="0" borderId="2" xfId="8979" applyNumberFormat="1" applyFont="1" applyFill="1" applyBorder="1" applyAlignment="1" applyProtection="1">
      <alignment horizontal="left" vertical="center" wrapText="1"/>
    </xf>
    <xf numFmtId="0" fontId="216" fillId="0" borderId="9" xfId="1" applyNumberFormat="1" applyFont="1" applyFill="1" applyBorder="1" applyProtection="1"/>
    <xf numFmtId="0" fontId="216" fillId="0" borderId="58" xfId="1" applyNumberFormat="1" applyFont="1" applyFill="1" applyBorder="1" applyProtection="1"/>
    <xf numFmtId="0" fontId="216" fillId="0" borderId="58" xfId="1" applyNumberFormat="1" applyFont="1" applyFill="1" applyBorder="1" applyAlignment="1" applyProtection="1">
      <alignment horizontal="center" vertical="center" wrapText="1"/>
    </xf>
    <xf numFmtId="49" fontId="216" fillId="0" borderId="9" xfId="8979" applyNumberFormat="1" applyFont="1" applyFill="1" applyBorder="1" applyAlignment="1" applyProtection="1">
      <alignment horizontal="left" vertical="center" wrapText="1"/>
    </xf>
    <xf numFmtId="0" fontId="218" fillId="0" borderId="0" xfId="1" applyNumberFormat="1" applyFont="1" applyFill="1" applyBorder="1" applyProtection="1"/>
    <xf numFmtId="0" fontId="218" fillId="0" borderId="35" xfId="1" applyNumberFormat="1" applyFont="1" applyFill="1" applyBorder="1" applyProtection="1"/>
    <xf numFmtId="0" fontId="216" fillId="0" borderId="0" xfId="1" applyNumberFormat="1" applyFont="1" applyFill="1" applyBorder="1" applyAlignment="1" applyProtection="1">
      <alignment horizontal="center"/>
    </xf>
    <xf numFmtId="0" fontId="216" fillId="0" borderId="0" xfId="1" applyNumberFormat="1" applyFont="1" applyFill="1" applyBorder="1" applyProtection="1"/>
    <xf numFmtId="0" fontId="216" fillId="0" borderId="0" xfId="1" applyNumberFormat="1" applyFont="1" applyFill="1" applyBorder="1" applyAlignment="1" applyProtection="1">
      <alignment horizontal="center" vertical="center"/>
    </xf>
    <xf numFmtId="171" fontId="4" fillId="0" borderId="0" xfId="1" applyNumberFormat="1" applyFont="1" applyFill="1" applyBorder="1" applyAlignment="1" applyProtection="1">
      <alignment horizontal="center" vertical="center"/>
    </xf>
    <xf numFmtId="171" fontId="171" fillId="0" borderId="2" xfId="1" applyNumberFormat="1" applyFont="1" applyFill="1" applyBorder="1" applyAlignment="1" applyProtection="1">
      <alignment horizontal="center" vertical="center" wrapText="1"/>
    </xf>
    <xf numFmtId="49" fontId="4" fillId="0" borderId="8" xfId="1" applyNumberFormat="1" applyFont="1" applyFill="1" applyBorder="1" applyAlignment="1" applyProtection="1">
      <alignment horizontal="center" vertical="center" wrapText="1"/>
    </xf>
    <xf numFmtId="49" fontId="4" fillId="0" borderId="2" xfId="1" applyNumberFormat="1" applyFont="1" applyFill="1" applyBorder="1" applyAlignment="1" applyProtection="1">
      <alignment horizontal="center" vertical="center" wrapText="1"/>
    </xf>
    <xf numFmtId="218" fontId="216" fillId="0" borderId="9" xfId="1" applyNumberFormat="1" applyFont="1" applyFill="1" applyBorder="1" applyAlignment="1" applyProtection="1">
      <alignment horizontal="center" vertical="center" wrapText="1"/>
    </xf>
    <xf numFmtId="218" fontId="216" fillId="0" borderId="58" xfId="1" applyNumberFormat="1" applyFont="1" applyFill="1" applyBorder="1" applyAlignment="1" applyProtection="1">
      <alignment horizontal="center" vertical="center" wrapText="1"/>
    </xf>
    <xf numFmtId="49" fontId="209" fillId="0" borderId="62" xfId="1" applyNumberFormat="1" applyFont="1" applyFill="1" applyBorder="1" applyAlignment="1" applyProtection="1">
      <alignment horizontal="center" vertical="center" wrapText="1"/>
    </xf>
    <xf numFmtId="49" fontId="209" fillId="0" borderId="16" xfId="1" applyNumberFormat="1" applyFont="1" applyFill="1" applyBorder="1" applyAlignment="1" applyProtection="1">
      <alignment horizontal="center" vertical="center" wrapText="1"/>
    </xf>
    <xf numFmtId="0" fontId="218" fillId="0" borderId="78" xfId="1" applyNumberFormat="1" applyFont="1" applyFill="1" applyBorder="1" applyAlignment="1" applyProtection="1">
      <alignment horizontal="center" vertical="center" wrapText="1"/>
    </xf>
    <xf numFmtId="209" fontId="218" fillId="0" borderId="2" xfId="1" applyNumberFormat="1" applyFont="1" applyFill="1" applyBorder="1" applyAlignment="1" applyProtection="1">
      <alignment horizontal="center" vertical="center" wrapText="1"/>
    </xf>
    <xf numFmtId="209" fontId="218" fillId="0" borderId="58" xfId="1" applyNumberFormat="1" applyFont="1" applyFill="1" applyBorder="1" applyAlignment="1" applyProtection="1">
      <alignment horizontal="center" vertical="center" wrapText="1"/>
    </xf>
    <xf numFmtId="49" fontId="4" fillId="0" borderId="8" xfId="8979" applyNumberFormat="1" applyFont="1" applyFill="1" applyBorder="1" applyAlignment="1" applyProtection="1">
      <alignment horizontal="left" vertical="center" wrapText="1"/>
    </xf>
    <xf numFmtId="49" fontId="4" fillId="0" borderId="2" xfId="8979" applyNumberFormat="1" applyFont="1" applyFill="1" applyBorder="1" applyAlignment="1" applyProtection="1">
      <alignment horizontal="left" vertical="center" wrapText="1"/>
    </xf>
    <xf numFmtId="0" fontId="217" fillId="0" borderId="0" xfId="1" applyNumberFormat="1" applyFont="1" applyFill="1" applyBorder="1" applyAlignment="1" applyProtection="1">
      <alignment horizontal="center" vertical="center" wrapText="1"/>
    </xf>
    <xf numFmtId="171" fontId="217" fillId="0" borderId="2" xfId="1" applyNumberFormat="1" applyFont="1" applyFill="1" applyBorder="1" applyAlignment="1" applyProtection="1">
      <alignment horizontal="center" vertical="center" wrapText="1"/>
    </xf>
    <xf numFmtId="209" fontId="171" fillId="0" borderId="2" xfId="1" applyNumberFormat="1" applyFont="1" applyFill="1" applyBorder="1" applyAlignment="1" applyProtection="1">
      <alignment horizontal="center" vertical="center" wrapText="1"/>
    </xf>
    <xf numFmtId="171" fontId="171" fillId="0" borderId="8" xfId="1" applyNumberFormat="1" applyFont="1" applyFill="1" applyBorder="1" applyAlignment="1" applyProtection="1">
      <alignment horizontal="center" vertical="center" wrapText="1"/>
    </xf>
    <xf numFmtId="171" fontId="171" fillId="0" borderId="58" xfId="1" applyNumberFormat="1" applyFont="1" applyFill="1" applyBorder="1" applyAlignment="1" applyProtection="1">
      <alignment horizontal="center" vertical="center" wrapText="1"/>
    </xf>
    <xf numFmtId="209" fontId="219" fillId="0" borderId="16" xfId="1" applyNumberFormat="1" applyFont="1" applyFill="1" applyBorder="1" applyAlignment="1" applyProtection="1">
      <alignment horizontal="center" vertical="center" wrapText="1"/>
    </xf>
    <xf numFmtId="209" fontId="219" fillId="0" borderId="78" xfId="1" applyNumberFormat="1" applyFont="1" applyFill="1" applyBorder="1" applyAlignment="1" applyProtection="1">
      <alignment horizontal="center" vertical="center" wrapText="1"/>
    </xf>
    <xf numFmtId="171" fontId="219" fillId="0" borderId="16" xfId="1" applyNumberFormat="1" applyFont="1" applyFill="1" applyBorder="1" applyAlignment="1" applyProtection="1">
      <alignment horizontal="center" vertical="center" wrapText="1"/>
    </xf>
    <xf numFmtId="171" fontId="219" fillId="0" borderId="78" xfId="1" applyNumberFormat="1" applyFont="1" applyFill="1" applyBorder="1" applyAlignment="1" applyProtection="1">
      <alignment horizontal="center" vertical="center" wrapText="1"/>
    </xf>
    <xf numFmtId="171" fontId="219" fillId="0" borderId="62" xfId="1" applyNumberFormat="1" applyFont="1" applyFill="1" applyBorder="1" applyAlignment="1" applyProtection="1">
      <alignment horizontal="center" vertical="center" wrapText="1"/>
    </xf>
    <xf numFmtId="209" fontId="171" fillId="0" borderId="2" xfId="1" applyNumberFormat="1" applyFont="1" applyFill="1" applyBorder="1" applyAlignment="1" applyProtection="1">
      <alignment horizontal="center" vertical="center"/>
    </xf>
    <xf numFmtId="0" fontId="171" fillId="0" borderId="2" xfId="1" applyNumberFormat="1" applyFont="1" applyFill="1" applyBorder="1" applyAlignment="1" applyProtection="1">
      <alignment horizontal="center" vertical="center"/>
    </xf>
    <xf numFmtId="0" fontId="171" fillId="0" borderId="0" xfId="3843" applyNumberFormat="1" applyFont="1" applyFill="1" applyBorder="1" applyAlignment="1" applyProtection="1">
      <alignment horizontal="center"/>
    </xf>
    <xf numFmtId="0" fontId="171" fillId="0" borderId="0" xfId="3843" applyNumberFormat="1" applyFont="1" applyFill="1" applyBorder="1" applyProtection="1"/>
    <xf numFmtId="49" fontId="171" fillId="0" borderId="2" xfId="1" applyNumberFormat="1" applyFont="1" applyFill="1" applyBorder="1" applyAlignment="1" applyProtection="1">
      <alignment horizontal="center" vertical="center" wrapText="1"/>
    </xf>
    <xf numFmtId="49" fontId="171" fillId="0" borderId="2" xfId="1" applyNumberFormat="1" applyFont="1" applyFill="1" applyBorder="1" applyAlignment="1" applyProtection="1">
      <alignment vertical="center" wrapText="1"/>
    </xf>
    <xf numFmtId="49" fontId="171" fillId="0" borderId="2" xfId="1" applyNumberFormat="1" applyFont="1" applyFill="1" applyBorder="1" applyAlignment="1" applyProtection="1">
      <alignment horizontal="left" vertical="center" wrapText="1"/>
    </xf>
    <xf numFmtId="49" fontId="219" fillId="0" borderId="16" xfId="1" applyNumberFormat="1" applyFont="1" applyFill="1" applyBorder="1" applyAlignment="1" applyProtection="1">
      <alignment horizontal="center" vertical="center" wrapText="1"/>
    </xf>
    <xf numFmtId="0" fontId="171" fillId="0" borderId="2" xfId="8979" applyNumberFormat="1" applyFont="1" applyFill="1" applyBorder="1" applyAlignment="1" applyProtection="1">
      <alignment horizontal="center" vertical="center" wrapText="1"/>
    </xf>
    <xf numFmtId="49" fontId="171" fillId="0" borderId="2" xfId="8979" applyNumberFormat="1" applyFont="1" applyFill="1" applyBorder="1" applyAlignment="1" applyProtection="1">
      <alignment vertical="center" wrapText="1"/>
    </xf>
    <xf numFmtId="49" fontId="171" fillId="0" borderId="2" xfId="8979" applyNumberFormat="1" applyFont="1" applyFill="1" applyBorder="1" applyAlignment="1" applyProtection="1">
      <alignment horizontal="left" vertical="center" wrapText="1"/>
    </xf>
    <xf numFmtId="0" fontId="171" fillId="0" borderId="3" xfId="8979" applyNumberFormat="1" applyFont="1" applyFill="1" applyBorder="1" applyAlignment="1" applyProtection="1">
      <alignment horizontal="center" vertical="center" wrapText="1"/>
    </xf>
    <xf numFmtId="49" fontId="171" fillId="0" borderId="4" xfId="8979" applyNumberFormat="1" applyFont="1" applyFill="1" applyBorder="1" applyAlignment="1" applyProtection="1">
      <alignment vertical="center" wrapText="1"/>
    </xf>
    <xf numFmtId="49" fontId="171" fillId="0" borderId="4" xfId="8979" applyNumberFormat="1" applyFont="1" applyFill="1" applyBorder="1" applyAlignment="1" applyProtection="1">
      <alignment horizontal="left" vertical="center" wrapText="1"/>
    </xf>
    <xf numFmtId="0" fontId="171" fillId="0" borderId="0" xfId="1" applyNumberFormat="1" applyFont="1" applyFill="1" applyBorder="1" applyAlignment="1" applyProtection="1">
      <alignment horizontal="center"/>
    </xf>
    <xf numFmtId="0" fontId="171" fillId="0" borderId="0" xfId="1" applyNumberFormat="1" applyFont="1" applyFill="1" applyBorder="1" applyProtection="1"/>
    <xf numFmtId="170" fontId="213" fillId="0" borderId="0" xfId="3538" applyNumberFormat="1" applyFont="1" applyFill="1" applyBorder="1" applyAlignment="1">
      <alignment horizontal="center" wrapText="1"/>
    </xf>
    <xf numFmtId="170" fontId="213" fillId="0" borderId="0" xfId="3538" applyNumberFormat="1" applyFont="1" applyFill="1" applyBorder="1" applyAlignment="1">
      <alignment horizontal="center" wrapText="1"/>
    </xf>
    <xf numFmtId="171" fontId="217" fillId="0" borderId="3" xfId="1" applyNumberFormat="1" applyFont="1" applyFill="1" applyBorder="1" applyAlignment="1" applyProtection="1">
      <alignment horizontal="center" vertical="center" wrapText="1"/>
    </xf>
    <xf numFmtId="171" fontId="217" fillId="0" borderId="9" xfId="1" applyNumberFormat="1" applyFont="1" applyFill="1" applyBorder="1" applyAlignment="1" applyProtection="1">
      <alignment horizontal="center" vertical="center" wrapText="1"/>
    </xf>
    <xf numFmtId="0" fontId="217" fillId="0" borderId="0" xfId="3484" applyFont="1" applyFill="1" applyAlignment="1">
      <alignment horizontal="center" vertical="center" wrapText="1"/>
    </xf>
    <xf numFmtId="0" fontId="217" fillId="0" borderId="0" xfId="3484" applyFont="1" applyFill="1" applyAlignment="1">
      <alignment horizontal="center" vertical="center" wrapText="1"/>
    </xf>
    <xf numFmtId="0" fontId="170" fillId="0" borderId="0" xfId="3484" applyFont="1" applyFill="1" applyAlignment="1">
      <alignment horizontal="center" vertical="center" wrapText="1"/>
    </xf>
    <xf numFmtId="0" fontId="4" fillId="0" borderId="64" xfId="4520" applyNumberFormat="1" applyFont="1" applyFill="1" applyBorder="1" applyAlignment="1" applyProtection="1">
      <alignment horizontal="center" vertical="center" wrapText="1"/>
    </xf>
    <xf numFmtId="0" fontId="4" fillId="0" borderId="77" xfId="4520" applyNumberFormat="1" applyFont="1" applyFill="1" applyBorder="1" applyAlignment="1" applyProtection="1">
      <alignment horizontal="center" vertical="center" wrapText="1"/>
    </xf>
    <xf numFmtId="0" fontId="171" fillId="0" borderId="64" xfId="4520" applyNumberFormat="1" applyFont="1" applyFill="1" applyBorder="1" applyAlignment="1" applyProtection="1">
      <alignment horizontal="center" vertical="center" wrapText="1"/>
    </xf>
    <xf numFmtId="0" fontId="171" fillId="0" borderId="65" xfId="4520" applyNumberFormat="1" applyFont="1" applyFill="1" applyBorder="1" applyAlignment="1" applyProtection="1">
      <alignment vertical="center" wrapText="1"/>
    </xf>
    <xf numFmtId="0" fontId="171" fillId="0" borderId="65" xfId="4520" applyNumberFormat="1" applyFont="1" applyFill="1" applyBorder="1" applyAlignment="1" applyProtection="1">
      <alignment horizontal="center" vertical="center" wrapText="1"/>
    </xf>
    <xf numFmtId="0" fontId="171" fillId="0" borderId="63" xfId="4520" applyNumberFormat="1" applyFont="1" applyFill="1" applyBorder="1" applyAlignment="1" applyProtection="1">
      <alignment horizontal="center" vertical="center" wrapText="1"/>
    </xf>
    <xf numFmtId="0" fontId="171" fillId="0" borderId="64" xfId="4521" applyNumberFormat="1" applyFont="1" applyFill="1" applyBorder="1" applyAlignment="1" applyProtection="1">
      <alignment horizontal="center" vertical="center" wrapText="1"/>
    </xf>
    <xf numFmtId="0" fontId="171" fillId="0" borderId="65" xfId="4521" applyNumberFormat="1" applyFont="1" applyFill="1" applyBorder="1" applyAlignment="1" applyProtection="1">
      <alignment horizontal="center" vertical="center" wrapText="1"/>
    </xf>
    <xf numFmtId="0" fontId="171" fillId="0" borderId="63" xfId="4521" applyNumberFormat="1" applyFont="1" applyFill="1" applyBorder="1" applyAlignment="1" applyProtection="1">
      <alignment horizontal="center" vertical="center" wrapText="1"/>
    </xf>
    <xf numFmtId="171" fontId="171" fillId="0" borderId="6" xfId="1" applyNumberFormat="1" applyFont="1" applyFill="1" applyBorder="1" applyAlignment="1" applyProtection="1">
      <alignment horizontal="center" vertical="center" wrapText="1"/>
    </xf>
    <xf numFmtId="171" fontId="171" fillId="0" borderId="7" xfId="1" applyNumberFormat="1" applyFont="1" applyFill="1" applyBorder="1" applyAlignment="1" applyProtection="1">
      <alignment horizontal="center" vertical="center" wrapText="1"/>
    </xf>
    <xf numFmtId="171" fontId="171" fillId="0" borderId="75" xfId="1" applyNumberFormat="1" applyFont="1" applyFill="1" applyBorder="1" applyAlignment="1" applyProtection="1">
      <alignment horizontal="center" vertical="center" wrapText="1"/>
    </xf>
    <xf numFmtId="0" fontId="171" fillId="0" borderId="77" xfId="4520" applyNumberFormat="1" applyFont="1" applyFill="1" applyBorder="1" applyAlignment="1" applyProtection="1">
      <alignment horizontal="center" vertical="center" wrapText="1"/>
    </xf>
    <xf numFmtId="0" fontId="171" fillId="0" borderId="67" xfId="1" applyNumberFormat="1" applyFont="1" applyFill="1" applyBorder="1" applyAlignment="1" applyProtection="1">
      <alignment horizontal="center" vertical="center" wrapText="1"/>
    </xf>
    <xf numFmtId="0" fontId="171" fillId="0" borderId="68" xfId="1" applyNumberFormat="1" applyFont="1" applyFill="1" applyBorder="1" applyAlignment="1" applyProtection="1">
      <alignment horizontal="center" vertical="center" wrapText="1"/>
    </xf>
    <xf numFmtId="0" fontId="171" fillId="0" borderId="66" xfId="1" applyNumberFormat="1" applyFont="1" applyFill="1" applyBorder="1" applyAlignment="1" applyProtection="1">
      <alignment horizontal="center" vertical="center" wrapText="1"/>
    </xf>
    <xf numFmtId="0" fontId="4" fillId="0" borderId="8" xfId="4520" applyNumberFormat="1" applyFont="1" applyFill="1" applyBorder="1" applyAlignment="1" applyProtection="1">
      <alignment horizontal="center" vertical="center" wrapText="1"/>
    </xf>
    <xf numFmtId="0" fontId="4" fillId="0" borderId="3" xfId="4520" applyNumberFormat="1" applyFont="1" applyFill="1" applyBorder="1" applyAlignment="1" applyProtection="1">
      <alignment horizontal="center" vertical="center" wrapText="1"/>
    </xf>
    <xf numFmtId="0" fontId="171" fillId="0" borderId="8" xfId="4520" applyNumberFormat="1" applyFont="1" applyFill="1" applyBorder="1" applyAlignment="1" applyProtection="1">
      <alignment horizontal="center" vertical="center" wrapText="1"/>
    </xf>
    <xf numFmtId="0" fontId="171" fillId="0" borderId="2" xfId="4520" applyNumberFormat="1" applyFont="1" applyFill="1" applyBorder="1" applyAlignment="1" applyProtection="1">
      <alignment vertical="center" wrapText="1"/>
    </xf>
    <xf numFmtId="0" fontId="171" fillId="0" borderId="2" xfId="4520" applyNumberFormat="1" applyFont="1" applyFill="1" applyBorder="1" applyAlignment="1" applyProtection="1">
      <alignment horizontal="center" vertical="center" wrapText="1"/>
    </xf>
    <xf numFmtId="0" fontId="171" fillId="0" borderId="58" xfId="4520" applyNumberFormat="1" applyFont="1" applyFill="1" applyBorder="1" applyAlignment="1" applyProtection="1">
      <alignment horizontal="center" vertical="center" wrapText="1"/>
    </xf>
    <xf numFmtId="171" fontId="171" fillId="0" borderId="8" xfId="1" applyNumberFormat="1" applyFont="1" applyFill="1" applyBorder="1" applyAlignment="1" applyProtection="1">
      <alignment horizontal="center" vertical="center" wrapText="1"/>
    </xf>
    <xf numFmtId="171" fontId="171" fillId="0" borderId="2" xfId="1" applyNumberFormat="1" applyFont="1" applyFill="1" applyBorder="1" applyAlignment="1" applyProtection="1">
      <alignment horizontal="center" vertical="center" wrapText="1"/>
    </xf>
    <xf numFmtId="171" fontId="171" fillId="0" borderId="58" xfId="1" applyNumberFormat="1" applyFont="1" applyFill="1" applyBorder="1" applyAlignment="1" applyProtection="1">
      <alignment horizontal="center" vertical="center" wrapText="1"/>
    </xf>
    <xf numFmtId="0" fontId="171" fillId="0" borderId="9" xfId="1" applyNumberFormat="1" applyFont="1" applyFill="1" applyBorder="1" applyAlignment="1" applyProtection="1">
      <alignment horizontal="center" vertical="center" wrapText="1"/>
    </xf>
    <xf numFmtId="0" fontId="171" fillId="0" borderId="2" xfId="1" applyNumberFormat="1" applyFont="1" applyFill="1" applyBorder="1" applyAlignment="1" applyProtection="1">
      <alignment horizontal="center" vertical="center" wrapText="1"/>
    </xf>
    <xf numFmtId="0" fontId="171" fillId="0" borderId="58" xfId="1" applyNumberFormat="1" applyFont="1" applyFill="1" applyBorder="1" applyAlignment="1" applyProtection="1">
      <alignment horizontal="center" vertical="center" wrapText="1"/>
    </xf>
    <xf numFmtId="0" fontId="171" fillId="0" borderId="3" xfId="4520" applyNumberFormat="1" applyFont="1" applyFill="1" applyBorder="1" applyAlignment="1" applyProtection="1">
      <alignment horizontal="center" vertical="center" wrapText="1"/>
    </xf>
    <xf numFmtId="0" fontId="171" fillId="0" borderId="40" xfId="1" applyNumberFormat="1" applyFont="1" applyFill="1" applyBorder="1" applyAlignment="1" applyProtection="1">
      <alignment horizontal="center" vertical="center" wrapText="1"/>
    </xf>
    <xf numFmtId="0" fontId="171" fillId="0" borderId="0" xfId="1" applyNumberFormat="1" applyFont="1" applyFill="1" applyBorder="1" applyAlignment="1" applyProtection="1">
      <alignment horizontal="center" vertical="center" wrapText="1"/>
    </xf>
    <xf numFmtId="0" fontId="171" fillId="0" borderId="35" xfId="1" applyNumberFormat="1" applyFont="1" applyFill="1" applyBorder="1" applyAlignment="1" applyProtection="1">
      <alignment horizontal="center" vertical="center" wrapText="1"/>
    </xf>
    <xf numFmtId="0" fontId="171" fillId="0" borderId="2" xfId="4520" applyNumberFormat="1" applyFont="1" applyFill="1" applyBorder="1" applyAlignment="1" applyProtection="1">
      <alignment horizontal="center" vertical="center" wrapText="1"/>
    </xf>
    <xf numFmtId="0" fontId="171" fillId="0" borderId="58" xfId="4520" applyNumberFormat="1" applyFont="1" applyFill="1" applyBorder="1" applyAlignment="1" applyProtection="1">
      <alignment horizontal="center" vertical="center" wrapText="1"/>
    </xf>
    <xf numFmtId="0" fontId="171" fillId="0" borderId="80" xfId="1" applyNumberFormat="1" applyFont="1" applyFill="1" applyBorder="1" applyAlignment="1" applyProtection="1">
      <alignment horizontal="center" vertical="center" wrapText="1"/>
    </xf>
    <xf numFmtId="0" fontId="171" fillId="0" borderId="74" xfId="1" applyNumberFormat="1" applyFont="1" applyFill="1" applyBorder="1" applyAlignment="1" applyProtection="1">
      <alignment horizontal="center" vertical="center" wrapText="1"/>
    </xf>
    <xf numFmtId="0" fontId="171" fillId="0" borderId="81" xfId="1" applyNumberFormat="1" applyFont="1" applyFill="1" applyBorder="1" applyAlignment="1" applyProtection="1">
      <alignment horizontal="center" vertical="center" wrapText="1"/>
    </xf>
    <xf numFmtId="0" fontId="169" fillId="0" borderId="69" xfId="4520" applyNumberFormat="1" applyFont="1" applyFill="1" applyBorder="1" applyAlignment="1" applyProtection="1">
      <alignment horizontal="center" vertical="center" wrapText="1"/>
    </xf>
    <xf numFmtId="0" fontId="169" fillId="0" borderId="19" xfId="4520" applyNumberFormat="1" applyFont="1" applyFill="1" applyBorder="1" applyAlignment="1" applyProtection="1">
      <alignment horizontal="center" vertical="center" wrapText="1"/>
    </xf>
    <xf numFmtId="0" fontId="171" fillId="0" borderId="69" xfId="4520" applyNumberFormat="1" applyFont="1" applyFill="1" applyBorder="1" applyAlignment="1" applyProtection="1">
      <alignment horizontal="center" vertical="center" wrapText="1"/>
    </xf>
    <xf numFmtId="0" fontId="171" fillId="0" borderId="1" xfId="4520" applyNumberFormat="1" applyFont="1" applyFill="1" applyBorder="1" applyAlignment="1" applyProtection="1">
      <alignment vertical="center" wrapText="1"/>
    </xf>
    <xf numFmtId="0" fontId="171" fillId="0" borderId="1" xfId="4520" applyNumberFormat="1" applyFont="1" applyFill="1" applyBorder="1" applyAlignment="1" applyProtection="1">
      <alignment horizontal="center" vertical="center" wrapText="1"/>
    </xf>
    <xf numFmtId="0" fontId="216" fillId="0" borderId="1" xfId="4520" applyNumberFormat="1" applyFont="1" applyFill="1" applyBorder="1" applyAlignment="1" applyProtection="1">
      <alignment horizontal="center" vertical="center" wrapText="1"/>
    </xf>
    <xf numFmtId="0" fontId="216" fillId="0" borderId="50" xfId="4520" applyNumberFormat="1" applyFont="1" applyFill="1" applyBorder="1" applyAlignment="1" applyProtection="1">
      <alignment horizontal="center" vertical="center" wrapText="1"/>
    </xf>
    <xf numFmtId="171" fontId="216" fillId="0" borderId="69" xfId="1" applyNumberFormat="1" applyFont="1" applyFill="1" applyBorder="1" applyAlignment="1" applyProtection="1">
      <alignment horizontal="center" vertical="center" wrapText="1"/>
    </xf>
    <xf numFmtId="171" fontId="216" fillId="0" borderId="1" xfId="1" applyNumberFormat="1" applyFont="1" applyFill="1" applyBorder="1" applyAlignment="1" applyProtection="1">
      <alignment horizontal="center" vertical="center" wrapText="1"/>
    </xf>
    <xf numFmtId="171" fontId="216" fillId="0" borderId="50" xfId="1" applyNumberFormat="1" applyFont="1" applyFill="1" applyBorder="1" applyAlignment="1" applyProtection="1">
      <alignment horizontal="center" vertical="center" wrapText="1"/>
    </xf>
    <xf numFmtId="0" fontId="216" fillId="0" borderId="69" xfId="4520" applyNumberFormat="1" applyFont="1" applyFill="1" applyBorder="1" applyAlignment="1" applyProtection="1">
      <alignment horizontal="center" vertical="center" wrapText="1"/>
    </xf>
    <xf numFmtId="0" fontId="216" fillId="0" borderId="1" xfId="1" applyNumberFormat="1" applyFont="1" applyFill="1" applyBorder="1" applyAlignment="1" applyProtection="1">
      <alignment horizontal="center" vertical="center" wrapText="1"/>
    </xf>
    <xf numFmtId="0" fontId="216" fillId="0" borderId="16" xfId="1" applyNumberFormat="1" applyFont="1" applyFill="1" applyBorder="1" applyAlignment="1" applyProtection="1">
      <alignment horizontal="center" vertical="center" wrapText="1"/>
    </xf>
    <xf numFmtId="0" fontId="216" fillId="0" borderId="74" xfId="1" applyNumberFormat="1" applyFont="1" applyFill="1" applyBorder="1" applyAlignment="1" applyProtection="1">
      <alignment horizontal="center" vertical="center" wrapText="1"/>
    </xf>
    <xf numFmtId="0" fontId="216" fillId="0" borderId="81" xfId="1" applyNumberFormat="1" applyFont="1" applyFill="1" applyBorder="1" applyAlignment="1" applyProtection="1">
      <alignment horizontal="center" vertical="center" wrapText="1"/>
    </xf>
    <xf numFmtId="49" fontId="4" fillId="0" borderId="64" xfId="1" applyNumberFormat="1" applyFont="1" applyFill="1" applyBorder="1" applyAlignment="1" applyProtection="1">
      <alignment horizontal="center" vertical="center" wrapText="1"/>
    </xf>
    <xf numFmtId="49" fontId="4" fillId="0" borderId="65" xfId="1" applyNumberFormat="1" applyFont="1" applyFill="1" applyBorder="1" applyAlignment="1" applyProtection="1">
      <alignment horizontal="center" vertical="center" wrapText="1"/>
    </xf>
    <xf numFmtId="49" fontId="171" fillId="0" borderId="65" xfId="1" applyNumberFormat="1" applyFont="1" applyFill="1" applyBorder="1" applyAlignment="1" applyProtection="1">
      <alignment horizontal="center" vertical="center" wrapText="1"/>
    </xf>
    <xf numFmtId="0" fontId="171" fillId="0" borderId="65" xfId="1" applyNumberFormat="1" applyFont="1" applyFill="1" applyBorder="1" applyAlignment="1" applyProtection="1">
      <alignment horizontal="center" vertical="center" wrapText="1"/>
    </xf>
    <xf numFmtId="49" fontId="171" fillId="0" borderId="65" xfId="1" applyNumberFormat="1" applyFont="1" applyFill="1" applyBorder="1" applyAlignment="1" applyProtection="1">
      <alignment vertical="center" wrapText="1"/>
    </xf>
    <xf numFmtId="49" fontId="216" fillId="0" borderId="65" xfId="1" applyNumberFormat="1" applyFont="1" applyFill="1" applyBorder="1" applyAlignment="1" applyProtection="1">
      <alignment vertical="center" wrapText="1"/>
    </xf>
    <xf numFmtId="49" fontId="216" fillId="0" borderId="63" xfId="1" applyNumberFormat="1" applyFont="1" applyFill="1" applyBorder="1" applyAlignment="1" applyProtection="1">
      <alignment horizontal="center" vertical="center" wrapText="1"/>
    </xf>
    <xf numFmtId="171" fontId="171" fillId="0" borderId="64" xfId="1" applyNumberFormat="1" applyFont="1" applyFill="1" applyBorder="1" applyAlignment="1" applyProtection="1">
      <alignment horizontal="center" vertical="center" wrapText="1"/>
    </xf>
    <xf numFmtId="171" fontId="171" fillId="0" borderId="65" xfId="1" applyNumberFormat="1" applyFont="1" applyFill="1" applyBorder="1" applyAlignment="1" applyProtection="1">
      <alignment horizontal="center" vertical="center" wrapText="1"/>
    </xf>
    <xf numFmtId="171" fontId="171" fillId="0" borderId="63" xfId="1" applyNumberFormat="1" applyFont="1" applyFill="1" applyBorder="1" applyAlignment="1" applyProtection="1">
      <alignment horizontal="center" vertical="center" wrapText="1"/>
    </xf>
    <xf numFmtId="209" fontId="171" fillId="0" borderId="65" xfId="1" applyNumberFormat="1" applyFont="1" applyFill="1" applyBorder="1" applyAlignment="1" applyProtection="1">
      <alignment horizontal="center" vertical="center" wrapText="1"/>
    </xf>
    <xf numFmtId="218" fontId="216" fillId="0" borderId="14" xfId="1" applyNumberFormat="1" applyFont="1" applyFill="1" applyBorder="1" applyAlignment="1" applyProtection="1">
      <alignment horizontal="center" vertical="center" wrapText="1"/>
    </xf>
    <xf numFmtId="218" fontId="216" fillId="0" borderId="51" xfId="1" applyNumberFormat="1" applyFont="1" applyFill="1" applyBorder="1" applyAlignment="1" applyProtection="1">
      <alignment horizontal="center" vertical="center" wrapText="1"/>
    </xf>
    <xf numFmtId="209" fontId="171" fillId="0" borderId="58" xfId="1" applyNumberFormat="1" applyFont="1" applyFill="1" applyBorder="1" applyAlignment="1" applyProtection="1">
      <alignment horizontal="center" vertical="center" wrapText="1"/>
    </xf>
    <xf numFmtId="0" fontId="171" fillId="0" borderId="2" xfId="1" applyNumberFormat="1" applyFont="1" applyFill="1" applyBorder="1" applyProtection="1"/>
    <xf numFmtId="49" fontId="216" fillId="0" borderId="2" xfId="1" applyNumberFormat="1" applyFont="1" applyFill="1" applyBorder="1" applyAlignment="1" applyProtection="1">
      <alignment vertical="center" wrapText="1"/>
    </xf>
    <xf numFmtId="49" fontId="209" fillId="0" borderId="8" xfId="1" applyNumberFormat="1" applyFont="1" applyFill="1" applyBorder="1" applyAlignment="1" applyProtection="1">
      <alignment vertical="center" wrapText="1"/>
    </xf>
    <xf numFmtId="49" fontId="209" fillId="0" borderId="2" xfId="1" applyNumberFormat="1" applyFont="1" applyFill="1" applyBorder="1" applyAlignment="1" applyProtection="1">
      <alignment vertical="center" wrapText="1"/>
    </xf>
    <xf numFmtId="49" fontId="218" fillId="0" borderId="3" xfId="1" applyNumberFormat="1" applyFont="1" applyFill="1" applyBorder="1" applyAlignment="1" applyProtection="1">
      <alignment horizontal="center" vertical="center" wrapText="1"/>
    </xf>
    <xf numFmtId="49" fontId="218" fillId="0" borderId="4" xfId="1" applyNumberFormat="1" applyFont="1" applyFill="1" applyBorder="1" applyAlignment="1" applyProtection="1">
      <alignment horizontal="center" vertical="center" wrapText="1"/>
    </xf>
    <xf numFmtId="49" fontId="218" fillId="0" borderId="5" xfId="1" applyNumberFormat="1" applyFont="1" applyFill="1" applyBorder="1" applyAlignment="1" applyProtection="1">
      <alignment horizontal="center" vertical="center" wrapText="1"/>
    </xf>
    <xf numFmtId="171" fontId="219" fillId="0" borderId="8" xfId="1" applyNumberFormat="1" applyFont="1" applyFill="1" applyBorder="1" applyAlignment="1" applyProtection="1">
      <alignment horizontal="center" vertical="center" wrapText="1"/>
    </xf>
    <xf numFmtId="171" fontId="219" fillId="0" borderId="2" xfId="1" applyNumberFormat="1" applyFont="1" applyFill="1" applyBorder="1" applyAlignment="1" applyProtection="1">
      <alignment horizontal="center" vertical="center" wrapText="1"/>
    </xf>
    <xf numFmtId="171" fontId="219" fillId="0" borderId="58" xfId="1" applyNumberFormat="1" applyFont="1" applyFill="1" applyBorder="1" applyAlignment="1" applyProtection="1">
      <alignment horizontal="center" vertical="center" wrapText="1"/>
    </xf>
    <xf numFmtId="209" fontId="218" fillId="0" borderId="9" xfId="1" applyNumberFormat="1" applyFont="1" applyFill="1" applyBorder="1" applyAlignment="1" applyProtection="1">
      <alignment horizontal="center" vertical="center" wrapText="1"/>
    </xf>
    <xf numFmtId="49" fontId="218" fillId="0" borderId="19" xfId="1" applyNumberFormat="1" applyFont="1" applyFill="1" applyBorder="1" applyAlignment="1" applyProtection="1">
      <alignment horizontal="center" vertical="center" wrapText="1"/>
    </xf>
    <xf numFmtId="49" fontId="218" fillId="0" borderId="13" xfId="1" applyNumberFormat="1" applyFont="1" applyFill="1" applyBorder="1" applyAlignment="1" applyProtection="1">
      <alignment horizontal="center" vertical="center" wrapText="1"/>
    </xf>
    <xf numFmtId="49" fontId="218" fillId="0" borderId="15" xfId="1" applyNumberFormat="1" applyFont="1" applyFill="1" applyBorder="1" applyAlignment="1" applyProtection="1">
      <alignment horizontal="center" vertical="center" wrapText="1"/>
    </xf>
    <xf numFmtId="0" fontId="218" fillId="0" borderId="58" xfId="1" applyNumberFormat="1" applyFont="1" applyFill="1" applyBorder="1" applyAlignment="1" applyProtection="1">
      <alignment horizontal="center" vertical="center" wrapText="1"/>
    </xf>
    <xf numFmtId="209" fontId="219" fillId="0" borderId="2" xfId="1" applyNumberFormat="1" applyFont="1" applyFill="1" applyBorder="1" applyAlignment="1" applyProtection="1">
      <alignment horizontal="center" vertical="center" wrapText="1"/>
    </xf>
    <xf numFmtId="209" fontId="219" fillId="0" borderId="58" xfId="1" applyNumberFormat="1" applyFont="1" applyFill="1" applyBorder="1" applyAlignment="1" applyProtection="1">
      <alignment horizontal="center" vertical="center" wrapText="1"/>
    </xf>
    <xf numFmtId="49" fontId="218" fillId="0" borderId="11" xfId="1" applyNumberFormat="1" applyFont="1" applyFill="1" applyBorder="1" applyAlignment="1" applyProtection="1">
      <alignment horizontal="center" vertical="center" wrapText="1"/>
    </xf>
    <xf numFmtId="49" fontId="218" fillId="0" borderId="0" xfId="1" applyNumberFormat="1" applyFont="1" applyFill="1" applyBorder="1" applyAlignment="1" applyProtection="1">
      <alignment horizontal="center" vertical="center" wrapText="1"/>
    </xf>
    <xf numFmtId="49" fontId="218" fillId="0" borderId="18" xfId="1" applyNumberFormat="1" applyFont="1" applyFill="1" applyBorder="1" applyAlignment="1" applyProtection="1">
      <alignment horizontal="center" vertical="center" wrapText="1"/>
    </xf>
    <xf numFmtId="49" fontId="209" fillId="0" borderId="12" xfId="1" applyNumberFormat="1" applyFont="1" applyFill="1" applyBorder="1" applyAlignment="1" applyProtection="1">
      <alignment vertical="center" wrapText="1"/>
    </xf>
    <xf numFmtId="49" fontId="209" fillId="0" borderId="72" xfId="1" applyNumberFormat="1" applyFont="1" applyFill="1" applyBorder="1" applyAlignment="1" applyProtection="1">
      <alignment vertical="center" wrapText="1"/>
    </xf>
    <xf numFmtId="49" fontId="218" fillId="0" borderId="83" xfId="1" applyNumberFormat="1" applyFont="1" applyFill="1" applyBorder="1" applyAlignment="1" applyProtection="1">
      <alignment horizontal="center" vertical="center" wrapText="1"/>
    </xf>
    <xf numFmtId="49" fontId="218" fillId="0" borderId="34" xfId="1" applyNumberFormat="1" applyFont="1" applyFill="1" applyBorder="1" applyAlignment="1" applyProtection="1">
      <alignment horizontal="center" vertical="center" wrapText="1"/>
    </xf>
    <xf numFmtId="49" fontId="218" fillId="0" borderId="79" xfId="1" applyNumberFormat="1" applyFont="1" applyFill="1" applyBorder="1" applyAlignment="1" applyProtection="1">
      <alignment horizontal="center" vertical="center" wrapText="1"/>
    </xf>
    <xf numFmtId="0" fontId="218" fillId="0" borderId="73" xfId="1" applyNumberFormat="1" applyFont="1" applyFill="1" applyBorder="1" applyAlignment="1" applyProtection="1">
      <alignment horizontal="center" vertical="center" wrapText="1"/>
    </xf>
    <xf numFmtId="171" fontId="219" fillId="0" borderId="12" xfId="1" applyNumberFormat="1" applyFont="1" applyFill="1" applyBorder="1" applyAlignment="1" applyProtection="1">
      <alignment horizontal="center" vertical="center" wrapText="1"/>
    </xf>
    <xf numFmtId="171" fontId="219" fillId="0" borderId="72" xfId="1" applyNumberFormat="1" applyFont="1" applyFill="1" applyBorder="1" applyAlignment="1" applyProtection="1">
      <alignment horizontal="center" vertical="center" wrapText="1"/>
    </xf>
    <xf numFmtId="171" fontId="219" fillId="0" borderId="73" xfId="1" applyNumberFormat="1" applyFont="1" applyFill="1" applyBorder="1" applyAlignment="1" applyProtection="1">
      <alignment horizontal="center" vertical="center" wrapText="1"/>
    </xf>
    <xf numFmtId="209" fontId="219" fillId="0" borderId="72" xfId="1" applyNumberFormat="1" applyFont="1" applyFill="1" applyBorder="1" applyAlignment="1" applyProtection="1">
      <alignment horizontal="center" vertical="center" wrapText="1"/>
    </xf>
    <xf numFmtId="209" fontId="219" fillId="0" borderId="73" xfId="1" applyNumberFormat="1" applyFont="1" applyFill="1" applyBorder="1" applyAlignment="1" applyProtection="1">
      <alignment horizontal="center" vertical="center" wrapText="1"/>
    </xf>
    <xf numFmtId="49" fontId="4" fillId="0" borderId="64" xfId="8979" applyNumberFormat="1" applyFont="1" applyFill="1" applyBorder="1" applyAlignment="1" applyProtection="1">
      <alignment horizontal="left" vertical="center" wrapText="1"/>
    </xf>
    <xf numFmtId="49" fontId="4" fillId="0" borderId="65" xfId="8979" applyNumberFormat="1" applyFont="1" applyFill="1" applyBorder="1" applyAlignment="1" applyProtection="1">
      <alignment horizontal="left" vertical="center" wrapText="1"/>
    </xf>
    <xf numFmtId="0" fontId="171" fillId="0" borderId="65" xfId="1" applyNumberFormat="1" applyFont="1" applyFill="1" applyBorder="1" applyProtection="1"/>
    <xf numFmtId="0" fontId="216" fillId="0" borderId="63" xfId="1" applyNumberFormat="1" applyFont="1" applyFill="1" applyBorder="1" applyAlignment="1" applyProtection="1">
      <alignment horizontal="center"/>
    </xf>
    <xf numFmtId="0" fontId="171" fillId="0" borderId="64" xfId="1" applyNumberFormat="1" applyFont="1" applyFill="1" applyBorder="1" applyProtection="1"/>
    <xf numFmtId="0" fontId="171" fillId="0" borderId="63" xfId="1" applyNumberFormat="1" applyFont="1" applyFill="1" applyBorder="1" applyProtection="1"/>
    <xf numFmtId="0" fontId="216" fillId="0" borderId="58" xfId="1" applyNumberFormat="1" applyFont="1" applyFill="1" applyBorder="1" applyAlignment="1" applyProtection="1">
      <alignment horizontal="center"/>
    </xf>
    <xf numFmtId="0" fontId="171" fillId="0" borderId="8" xfId="1" applyNumberFormat="1" applyFont="1" applyFill="1" applyBorder="1" applyProtection="1"/>
    <xf numFmtId="0" fontId="171" fillId="0" borderId="58" xfId="1" applyNumberFormat="1" applyFont="1" applyFill="1" applyBorder="1" applyProtection="1"/>
    <xf numFmtId="49" fontId="209" fillId="0" borderId="70" xfId="1" applyNumberFormat="1" applyFont="1" applyFill="1" applyBorder="1" applyAlignment="1" applyProtection="1">
      <alignment vertical="center" wrapText="1"/>
    </xf>
    <xf numFmtId="49" fontId="209" fillId="0" borderId="13" xfId="1" applyNumberFormat="1" applyFont="1" applyFill="1" applyBorder="1" applyAlignment="1" applyProtection="1">
      <alignment vertical="center" wrapText="1"/>
    </xf>
    <xf numFmtId="49" fontId="218" fillId="0" borderId="61" xfId="1" applyNumberFormat="1" applyFont="1" applyFill="1" applyBorder="1" applyAlignment="1" applyProtection="1">
      <alignment horizontal="center" vertical="center" wrapText="1"/>
    </xf>
    <xf numFmtId="49" fontId="218" fillId="0" borderId="52" xfId="1" applyNumberFormat="1" applyFont="1" applyFill="1" applyBorder="1" applyAlignment="1" applyProtection="1">
      <alignment horizontal="center" vertical="center" wrapText="1"/>
    </xf>
    <xf numFmtId="49" fontId="218" fillId="0" borderId="60" xfId="1" applyNumberFormat="1" applyFont="1" applyFill="1" applyBorder="1" applyAlignment="1" applyProtection="1">
      <alignment horizontal="center" vertical="center" wrapText="1"/>
    </xf>
    <xf numFmtId="171" fontId="171" fillId="0" borderId="59" xfId="1" applyNumberFormat="1" applyFont="1" applyFill="1" applyBorder="1" applyAlignment="1" applyProtection="1">
      <alignment horizontal="center" vertical="center" wrapText="1"/>
    </xf>
    <xf numFmtId="171" fontId="171" fillId="0" borderId="10" xfId="1" applyNumberFormat="1" applyFont="1" applyFill="1" applyBorder="1" applyAlignment="1" applyProtection="1">
      <alignment horizontal="center" vertical="center" wrapText="1"/>
    </xf>
    <xf numFmtId="171" fontId="171" fillId="0" borderId="51" xfId="1" applyNumberFormat="1" applyFont="1" applyFill="1" applyBorder="1" applyAlignment="1" applyProtection="1">
      <alignment horizontal="center" vertical="center" wrapText="1"/>
    </xf>
    <xf numFmtId="49" fontId="209" fillId="0" borderId="40" xfId="1" applyNumberFormat="1" applyFont="1" applyFill="1" applyBorder="1" applyAlignment="1" applyProtection="1">
      <alignment vertical="center" wrapText="1"/>
    </xf>
    <xf numFmtId="49" fontId="209" fillId="0" borderId="0" xfId="1" applyNumberFormat="1" applyFont="1" applyFill="1" applyBorder="1" applyAlignment="1" applyProtection="1">
      <alignment vertical="center" wrapText="1"/>
    </xf>
    <xf numFmtId="49" fontId="219" fillId="0" borderId="40" xfId="1" applyNumberFormat="1" applyFont="1" applyFill="1" applyBorder="1" applyAlignment="1" applyProtection="1">
      <alignment horizontal="center" vertical="center" wrapText="1"/>
    </xf>
    <xf numFmtId="49" fontId="219" fillId="0" borderId="0" xfId="1" applyNumberFormat="1" applyFont="1" applyFill="1" applyBorder="1" applyAlignment="1" applyProtection="1">
      <alignment vertical="center" wrapText="1"/>
    </xf>
    <xf numFmtId="49" fontId="218" fillId="0" borderId="18" xfId="1" applyNumberFormat="1" applyFont="1" applyFill="1" applyBorder="1" applyAlignment="1" applyProtection="1">
      <alignment vertical="center" wrapText="1"/>
    </xf>
    <xf numFmtId="0" fontId="218" fillId="0" borderId="51" xfId="1" applyNumberFormat="1" applyFont="1" applyFill="1" applyBorder="1" applyAlignment="1" applyProtection="1">
      <alignment horizontal="center" vertical="center" wrapText="1"/>
    </xf>
    <xf numFmtId="49" fontId="209" fillId="0" borderId="71" xfId="1" applyNumberFormat="1" applyFont="1" applyFill="1" applyBorder="1" applyAlignment="1" applyProtection="1">
      <alignment vertical="center" wrapText="1"/>
    </xf>
    <xf numFmtId="49" fontId="209" fillId="0" borderId="34" xfId="1" applyNumberFormat="1" applyFont="1" applyFill="1" applyBorder="1" applyAlignment="1" applyProtection="1">
      <alignment vertical="center" wrapText="1"/>
    </xf>
    <xf numFmtId="49" fontId="219" fillId="0" borderId="71" xfId="1" applyNumberFormat="1" applyFont="1" applyFill="1" applyBorder="1" applyAlignment="1" applyProtection="1">
      <alignment horizontal="center" vertical="center" wrapText="1"/>
    </xf>
    <xf numFmtId="49" fontId="219" fillId="0" borderId="34" xfId="1" applyNumberFormat="1" applyFont="1" applyFill="1" applyBorder="1" applyAlignment="1" applyProtection="1">
      <alignment vertical="center" wrapText="1"/>
    </xf>
    <xf numFmtId="49" fontId="218" fillId="0" borderId="79" xfId="1" applyNumberFormat="1" applyFont="1" applyFill="1" applyBorder="1" applyAlignment="1" applyProtection="1">
      <alignment vertical="center" wrapText="1"/>
    </xf>
    <xf numFmtId="0" fontId="217" fillId="0" borderId="67" xfId="1" applyNumberFormat="1" applyFont="1" applyFill="1" applyBorder="1" applyAlignment="1" applyProtection="1">
      <alignment vertical="center" wrapText="1"/>
    </xf>
    <xf numFmtId="0" fontId="217" fillId="0" borderId="68" xfId="1" applyNumberFormat="1" applyFont="1" applyFill="1" applyBorder="1" applyAlignment="1" applyProtection="1">
      <alignment vertical="center" wrapText="1"/>
    </xf>
    <xf numFmtId="0" fontId="217" fillId="0" borderId="6" xfId="1" applyNumberFormat="1" applyFont="1" applyFill="1" applyBorder="1" applyAlignment="1" applyProtection="1">
      <alignment horizontal="center" vertical="center" wrapText="1"/>
    </xf>
    <xf numFmtId="0" fontId="217" fillId="0" borderId="7" xfId="1" applyNumberFormat="1" applyFont="1" applyFill="1" applyBorder="1" applyAlignment="1" applyProtection="1">
      <alignment horizontal="center" vertical="center" wrapText="1"/>
    </xf>
    <xf numFmtId="0" fontId="217" fillId="0" borderId="75" xfId="1" applyNumberFormat="1" applyFont="1" applyFill="1" applyBorder="1" applyAlignment="1" applyProtection="1">
      <alignment horizontal="center" vertical="center" wrapText="1"/>
    </xf>
    <xf numFmtId="171" fontId="217" fillId="0" borderId="64" xfId="1" applyNumberFormat="1" applyFont="1" applyFill="1" applyBorder="1" applyAlignment="1" applyProtection="1">
      <alignment horizontal="center" vertical="center" wrapText="1"/>
    </xf>
    <xf numFmtId="171" fontId="217" fillId="0" borderId="65" xfId="1" applyNumberFormat="1" applyFont="1" applyFill="1" applyBorder="1" applyAlignment="1" applyProtection="1">
      <alignment horizontal="center" vertical="center" wrapText="1"/>
    </xf>
    <xf numFmtId="171" fontId="217" fillId="0" borderId="63" xfId="1" applyNumberFormat="1" applyFont="1" applyFill="1" applyBorder="1" applyAlignment="1" applyProtection="1">
      <alignment horizontal="center" vertical="center" wrapText="1"/>
    </xf>
    <xf numFmtId="209" fontId="217" fillId="0" borderId="65" xfId="1" applyNumberFormat="1" applyFont="1" applyFill="1" applyBorder="1" applyAlignment="1" applyProtection="1">
      <alignment horizontal="center" vertical="center" wrapText="1"/>
    </xf>
    <xf numFmtId="209" fontId="217" fillId="0" borderId="63" xfId="1" applyNumberFormat="1" applyFont="1" applyFill="1" applyBorder="1" applyAlignment="1" applyProtection="1">
      <alignment horizontal="center" vertical="center" wrapText="1"/>
    </xf>
    <xf numFmtId="209" fontId="217" fillId="0" borderId="0" xfId="1" applyNumberFormat="1" applyFont="1" applyFill="1" applyBorder="1" applyAlignment="1" applyProtection="1">
      <alignment horizontal="center" vertical="center" wrapText="1"/>
    </xf>
    <xf numFmtId="209" fontId="217" fillId="0" borderId="35" xfId="1" applyNumberFormat="1" applyFont="1" applyFill="1" applyBorder="1" applyAlignment="1" applyProtection="1">
      <alignment horizontal="center" vertical="center" wrapText="1"/>
    </xf>
    <xf numFmtId="0" fontId="209" fillId="0" borderId="40" xfId="1" applyNumberFormat="1" applyFont="1" applyFill="1" applyBorder="1" applyAlignment="1" applyProtection="1">
      <alignment vertical="center" wrapText="1"/>
    </xf>
    <xf numFmtId="0" fontId="209" fillId="0" borderId="0" xfId="1" applyNumberFormat="1" applyFont="1" applyFill="1" applyBorder="1" applyAlignment="1" applyProtection="1">
      <alignment vertical="center" wrapText="1"/>
    </xf>
    <xf numFmtId="0" fontId="219" fillId="0" borderId="40" xfId="1" applyNumberFormat="1" applyFont="1" applyFill="1" applyBorder="1" applyAlignment="1" applyProtection="1">
      <alignment horizontal="center" vertical="center" wrapText="1"/>
    </xf>
    <xf numFmtId="0" fontId="219" fillId="0" borderId="0" xfId="1" applyNumberFormat="1" applyFont="1" applyFill="1" applyBorder="1" applyAlignment="1" applyProtection="1">
      <alignment vertical="center" wrapText="1"/>
    </xf>
    <xf numFmtId="0" fontId="218" fillId="0" borderId="18" xfId="1" applyNumberFormat="1" applyFont="1" applyFill="1" applyBorder="1" applyAlignment="1" applyProtection="1">
      <alignment vertical="center" wrapText="1"/>
    </xf>
    <xf numFmtId="171" fontId="218" fillId="0" borderId="51" xfId="1" applyNumberFormat="1" applyFont="1" applyFill="1" applyBorder="1" applyAlignment="1" applyProtection="1">
      <alignment horizontal="center" vertical="center" wrapText="1"/>
    </xf>
    <xf numFmtId="171" fontId="218" fillId="0" borderId="8" xfId="1" applyNumberFormat="1" applyFont="1" applyFill="1" applyBorder="1" applyAlignment="1" applyProtection="1">
      <alignment horizontal="center" vertical="center" wrapText="1"/>
    </xf>
    <xf numFmtId="171" fontId="218" fillId="0" borderId="2" xfId="1" applyNumberFormat="1" applyFont="1" applyFill="1" applyBorder="1" applyAlignment="1" applyProtection="1">
      <alignment horizontal="center" vertical="center" wrapText="1"/>
    </xf>
    <xf numFmtId="171" fontId="218" fillId="0" borderId="58" xfId="1" applyNumberFormat="1" applyFont="1" applyFill="1" applyBorder="1" applyAlignment="1" applyProtection="1">
      <alignment horizontal="center" vertical="center" wrapText="1"/>
    </xf>
    <xf numFmtId="209" fontId="218" fillId="0" borderId="34" xfId="1" applyNumberFormat="1" applyFont="1" applyFill="1" applyBorder="1" applyAlignment="1" applyProtection="1">
      <alignment horizontal="center" vertical="center" wrapText="1"/>
    </xf>
    <xf numFmtId="209" fontId="218" fillId="0" borderId="76" xfId="1" applyNumberFormat="1" applyFont="1" applyFill="1" applyBorder="1" applyAlignment="1" applyProtection="1">
      <alignment horizontal="center" vertical="center" wrapText="1"/>
    </xf>
    <xf numFmtId="0" fontId="209" fillId="0" borderId="71" xfId="1" applyNumberFormat="1" applyFont="1" applyFill="1" applyBorder="1" applyAlignment="1" applyProtection="1">
      <alignment vertical="center" wrapText="1"/>
    </xf>
    <xf numFmtId="0" fontId="209" fillId="0" borderId="34" xfId="1" applyNumberFormat="1" applyFont="1" applyFill="1" applyBorder="1" applyAlignment="1" applyProtection="1">
      <alignment vertical="center" wrapText="1"/>
    </xf>
    <xf numFmtId="0" fontId="219" fillId="0" borderId="71" xfId="1" applyNumberFormat="1" applyFont="1" applyFill="1" applyBorder="1" applyAlignment="1" applyProtection="1">
      <alignment horizontal="center" vertical="center" wrapText="1"/>
    </xf>
    <xf numFmtId="0" fontId="219" fillId="0" borderId="34" xfId="1" applyNumberFormat="1" applyFont="1" applyFill="1" applyBorder="1" applyAlignment="1" applyProtection="1">
      <alignment vertical="center" wrapText="1"/>
    </xf>
    <xf numFmtId="0" fontId="218" fillId="0" borderId="79" xfId="1" applyNumberFormat="1" applyFont="1" applyFill="1" applyBorder="1" applyAlignment="1" applyProtection="1">
      <alignment vertical="center" wrapText="1"/>
    </xf>
    <xf numFmtId="171" fontId="218" fillId="0" borderId="73" xfId="1" applyNumberFormat="1" applyFont="1" applyFill="1" applyBorder="1" applyAlignment="1" applyProtection="1">
      <alignment horizontal="center" vertical="center" wrapText="1"/>
    </xf>
    <xf numFmtId="171" fontId="218" fillId="0" borderId="12" xfId="1" applyNumberFormat="1" applyFont="1" applyFill="1" applyBorder="1" applyAlignment="1" applyProtection="1">
      <alignment horizontal="center" vertical="center" wrapText="1"/>
    </xf>
    <xf numFmtId="171" fontId="218" fillId="0" borderId="72" xfId="1" applyNumberFormat="1" applyFont="1" applyFill="1" applyBorder="1" applyAlignment="1" applyProtection="1">
      <alignment horizontal="center" vertical="center" wrapText="1"/>
    </xf>
    <xf numFmtId="171" fontId="218" fillId="0" borderId="82" xfId="1" applyNumberFormat="1" applyFont="1" applyFill="1" applyBorder="1" applyAlignment="1" applyProtection="1">
      <alignment horizontal="center" vertical="center" wrapText="1"/>
    </xf>
    <xf numFmtId="0" fontId="213" fillId="0" borderId="0" xfId="3538" applyFont="1" applyFill="1" applyAlignment="1">
      <alignment horizontal="center" wrapText="1"/>
    </xf>
  </cellXfs>
  <cellStyles count="15748">
    <cellStyle name=" 1" xfId="7"/>
    <cellStyle name=" 1 2" xfId="8"/>
    <cellStyle name=" 1_Stage1" xfId="9"/>
    <cellStyle name="_x000a_bidires=100_x000d_" xfId="10"/>
    <cellStyle name="%" xfId="11"/>
    <cellStyle name="%_Inputs" xfId="12"/>
    <cellStyle name="%_Inputs (const)" xfId="13"/>
    <cellStyle name="%_Inputs (const)_Расче тарифа на тэ 2014 Мезенский АрхоблЭнерго" xfId="14"/>
    <cellStyle name="%_Inputs (const)_Тариф тепло Мезень для АТЦ" xfId="15"/>
    <cellStyle name="%_Inputs (const)_тарифы по ТЭ на 2014 год Соловки исправ." xfId="16"/>
    <cellStyle name="%_Inputs Co" xfId="17"/>
    <cellStyle name="%_Inputs Co_Расче тарифа на тэ 2014 Мезенский АрхоблЭнерго" xfId="18"/>
    <cellStyle name="%_Inputs Co_Тариф тепло Мезень для АТЦ" xfId="19"/>
    <cellStyle name="%_Inputs Co_тарифы по ТЭ на 2014 год Соловки исправ." xfId="20"/>
    <cellStyle name="?" xfId="21"/>
    <cellStyle name="?…?ж?Ш?и [0.00]" xfId="22"/>
    <cellStyle name="?W??_‘O’с?р??" xfId="23"/>
    <cellStyle name="_~6450243" xfId="24"/>
    <cellStyle name="_~6450243 2" xfId="25"/>
    <cellStyle name="_CashFlow_2007_проект_02_02_final" xfId="26"/>
    <cellStyle name="_CPI foodimp" xfId="27"/>
    <cellStyle name="_FFF" xfId="28"/>
    <cellStyle name="_FFF_New Form10_2" xfId="29"/>
    <cellStyle name="_FFF_Nsi" xfId="30"/>
    <cellStyle name="_FFF_Nsi_1" xfId="31"/>
    <cellStyle name="_FFF_Nsi_139" xfId="32"/>
    <cellStyle name="_FFF_Nsi_140" xfId="33"/>
    <cellStyle name="_FFF_Nsi_140(Зах)" xfId="34"/>
    <cellStyle name="_FFF_Nsi_140_mod" xfId="35"/>
    <cellStyle name="_FFF_Summary" xfId="36"/>
    <cellStyle name="_FFF_Tax_form_1кв_3" xfId="37"/>
    <cellStyle name="_FFF_БКЭ" xfId="38"/>
    <cellStyle name="_Final_Book_010301" xfId="39"/>
    <cellStyle name="_Final_Book_010301_New Form10_2" xfId="40"/>
    <cellStyle name="_Final_Book_010301_Nsi" xfId="41"/>
    <cellStyle name="_Final_Book_010301_Nsi_1" xfId="42"/>
    <cellStyle name="_Final_Book_010301_Nsi_139" xfId="43"/>
    <cellStyle name="_Final_Book_010301_Nsi_140" xfId="44"/>
    <cellStyle name="_Final_Book_010301_Nsi_140(Зах)" xfId="45"/>
    <cellStyle name="_Final_Book_010301_Nsi_140_mod" xfId="46"/>
    <cellStyle name="_Final_Book_010301_Summary" xfId="47"/>
    <cellStyle name="_Final_Book_010301_Tax_form_1кв_3" xfId="48"/>
    <cellStyle name="_Final_Book_010301_БКЭ" xfId="49"/>
    <cellStyle name="_macro 2012 var 1" xfId="50"/>
    <cellStyle name="_Model_RAB Мой" xfId="51"/>
    <cellStyle name="_Model_RAB Мой 2" xfId="52"/>
    <cellStyle name="_Model_RAB Мой 2_OREP.KU.2011.MONTHLY.02(v0.1)" xfId="53"/>
    <cellStyle name="_Model_RAB Мой 2_OREP.KU.2011.MONTHLY.02(v0.4)" xfId="54"/>
    <cellStyle name="_Model_RAB Мой 2_OREP.KU.2011.MONTHLY.11(v1.4)" xfId="55"/>
    <cellStyle name="_Model_RAB Мой 2_UPDATE.OREP.KU.2011.MONTHLY.02.TO.1.2" xfId="56"/>
    <cellStyle name="_Model_RAB Мой_46EE.2011(v1.0)" xfId="57"/>
    <cellStyle name="_Model_RAB Мой_46EE.2011(v1.0)_46TE.2011(v1.0)" xfId="58"/>
    <cellStyle name="_Model_RAB Мой_46EE.2011(v1.0)_INDEX.STATION.2012(v1.0)_" xfId="59"/>
    <cellStyle name="_Model_RAB Мой_46EE.2011(v1.0)_INDEX.STATION.2012(v2.0)" xfId="60"/>
    <cellStyle name="_Model_RAB Мой_46EE.2011(v1.0)_INDEX.STATION.2012(v2.1)" xfId="61"/>
    <cellStyle name="_Model_RAB Мой_46EE.2011(v1.0)_TEPLO.PREDEL.2012.M(v1.1)_test" xfId="62"/>
    <cellStyle name="_Model_RAB Мой_46EE.2011(v1.2)" xfId="63"/>
    <cellStyle name="_Model_RAB Мой_46EP.2011(v2.0)" xfId="64"/>
    <cellStyle name="_Model_RAB Мой_46EP.2012(v0.1)" xfId="65"/>
    <cellStyle name="_Model_RAB Мой_46TE.2011(v1.0)" xfId="66"/>
    <cellStyle name="_Model_RAB Мой_4DNS.UPDATE.EXAMPLE" xfId="67"/>
    <cellStyle name="_Model_RAB Мой_ARMRAZR" xfId="68"/>
    <cellStyle name="_Model_RAB Мой_BALANCE.WARM.2010.FACT(v1.0)" xfId="69"/>
    <cellStyle name="_Model_RAB Мой_BALANCE.WARM.2010.PLAN" xfId="70"/>
    <cellStyle name="_Model_RAB Мой_BALANCE.WARM.2011YEAR(v0.7)" xfId="71"/>
    <cellStyle name="_Model_RAB Мой_BALANCE.WARM.2011YEAR.NEW.UPDATE.SCHEME" xfId="72"/>
    <cellStyle name="_Model_RAB Мой_CALC.NORMATIV.KU(v0.2)" xfId="73"/>
    <cellStyle name="_Model_RAB Мой_EE.2REK.P2011.4.78(v0.3)" xfId="74"/>
    <cellStyle name="_Model_RAB Мой_FORM3.1.2013(v0.2)" xfId="75"/>
    <cellStyle name="_Model_RAB Мой_FORM3.2013(v1.0)" xfId="76"/>
    <cellStyle name="_Model_RAB Мой_FORM3.REG(v1.0)" xfId="77"/>
    <cellStyle name="_Model_RAB Мой_FORM910.2012(v1.1)" xfId="78"/>
    <cellStyle name="_Model_RAB Мой_INDEX.STATION.2012(v2.1)" xfId="79"/>
    <cellStyle name="_Model_RAB Мой_INDEX.STATION.2013(v1.0)_патч до 1.1" xfId="80"/>
    <cellStyle name="_Model_RAB Мой_INVEST.EE.PLAN.4.78(v0.1)" xfId="81"/>
    <cellStyle name="_Model_RAB Мой_INVEST.EE.PLAN.4.78(v0.3)" xfId="82"/>
    <cellStyle name="_Model_RAB Мой_INVEST.EE.PLAN.4.78(v1.0)" xfId="83"/>
    <cellStyle name="_Model_RAB Мой_INVEST.EE.PLAN.4.78(v1.0)_PASSPORT.TEPLO.PROIZV(v2.0)" xfId="84"/>
    <cellStyle name="_Model_RAB Мой_INVEST.EE.PLAN.4.78(v1.0)_PASSPORT.TEPLO.PROIZV(v2.0)_INDEX.STATION.2013(v1.0)_патч до 1.1" xfId="85"/>
    <cellStyle name="_Model_RAB Мой_INVEST.EE.PLAN.4.78(v1.0)_PASSPORT.TEPLO.PROIZV(v2.0)_TEPLO.PREDEL.2013(v2.0)" xfId="86"/>
    <cellStyle name="_Model_RAB Мой_INVEST.PLAN.4.78(v0.1)" xfId="87"/>
    <cellStyle name="_Model_RAB Мой_INVEST.WARM.PLAN.4.78(v0.1)" xfId="88"/>
    <cellStyle name="_Model_RAB Мой_INVEST_WARM_PLAN" xfId="89"/>
    <cellStyle name="_Model_RAB Мой_NADB.JNVLP.APTEKA.2012(v1.0)_21_02_12" xfId="90"/>
    <cellStyle name="_Model_RAB Мой_NADB.JNVLS.APTEKA.2011(v1.3.3)" xfId="91"/>
    <cellStyle name="_Model_RAB Мой_NADB.JNVLS.APTEKA.2011(v1.3.3)_46TE.2011(v1.0)" xfId="92"/>
    <cellStyle name="_Model_RAB Мой_NADB.JNVLS.APTEKA.2011(v1.3.3)_INDEX.STATION.2012(v1.0)_" xfId="93"/>
    <cellStyle name="_Model_RAB Мой_NADB.JNVLS.APTEKA.2011(v1.3.3)_INDEX.STATION.2012(v2.0)" xfId="94"/>
    <cellStyle name="_Model_RAB Мой_NADB.JNVLS.APTEKA.2011(v1.3.3)_INDEX.STATION.2012(v2.1)" xfId="95"/>
    <cellStyle name="_Model_RAB Мой_NADB.JNVLS.APTEKA.2011(v1.3.3)_TEPLO.PREDEL.2012.M(v1.1)_test" xfId="96"/>
    <cellStyle name="_Model_RAB Мой_NADB.JNVLS.APTEKA.2011(v1.3.4)" xfId="97"/>
    <cellStyle name="_Model_RAB Мой_NADB.JNVLS.APTEKA.2011(v1.3.4)_46TE.2011(v1.0)" xfId="98"/>
    <cellStyle name="_Model_RAB Мой_NADB.JNVLS.APTEKA.2011(v1.3.4)_INDEX.STATION.2012(v1.0)_" xfId="99"/>
    <cellStyle name="_Model_RAB Мой_NADB.JNVLS.APTEKA.2011(v1.3.4)_INDEX.STATION.2012(v2.0)" xfId="100"/>
    <cellStyle name="_Model_RAB Мой_NADB.JNVLS.APTEKA.2011(v1.3.4)_INDEX.STATION.2012(v2.1)" xfId="101"/>
    <cellStyle name="_Model_RAB Мой_NADB.JNVLS.APTEKA.2011(v1.3.4)_TEPLO.PREDEL.2012.M(v1.1)_test" xfId="102"/>
    <cellStyle name="_Model_RAB Мой_PASSPORT.TEPLO.PROIZV(v2.1)" xfId="103"/>
    <cellStyle name="_Model_RAB Мой_PASSPORT.TEPLO.SETI(v0.7)" xfId="104"/>
    <cellStyle name="_Model_RAB Мой_PASSPORT.TEPLO.SETI(v1.0)" xfId="105"/>
    <cellStyle name="_Model_RAB Мой_PR.PROG.WARM.NOTCOMBI.2012.2.16_v1.4(04.04.11) " xfId="106"/>
    <cellStyle name="_Model_RAB Мой_PREDEL.JKH.UTV.2011(v1.0.1)" xfId="107"/>
    <cellStyle name="_Model_RAB Мой_PREDEL.JKH.UTV.2011(v1.0.1)_46TE.2011(v1.0)" xfId="108"/>
    <cellStyle name="_Model_RAB Мой_PREDEL.JKH.UTV.2011(v1.0.1)_INDEX.STATION.2012(v1.0)_" xfId="109"/>
    <cellStyle name="_Model_RAB Мой_PREDEL.JKH.UTV.2011(v1.0.1)_INDEX.STATION.2012(v2.0)" xfId="110"/>
    <cellStyle name="_Model_RAB Мой_PREDEL.JKH.UTV.2011(v1.0.1)_INDEX.STATION.2012(v2.1)" xfId="111"/>
    <cellStyle name="_Model_RAB Мой_PREDEL.JKH.UTV.2011(v1.0.1)_TEPLO.PREDEL.2012.M(v1.1)_test" xfId="112"/>
    <cellStyle name="_Model_RAB Мой_PREDEL.JKH.UTV.2011(v1.1)" xfId="113"/>
    <cellStyle name="_Model_RAB Мой_REP.BLR.2012(v1.0)" xfId="114"/>
    <cellStyle name="_Model_RAB Мой_TEPLO.PREDEL.2012.M(v1.1)" xfId="115"/>
    <cellStyle name="_Model_RAB Мой_TEPLO.PREDEL.2013(v2.0)" xfId="116"/>
    <cellStyle name="_Model_RAB Мой_TEST.TEMPLATE" xfId="117"/>
    <cellStyle name="_Model_RAB Мой_UPDATE.46EE.2011.TO.1.1" xfId="118"/>
    <cellStyle name="_Model_RAB Мой_UPDATE.46TE.2011.TO.1.1" xfId="119"/>
    <cellStyle name="_Model_RAB Мой_UPDATE.46TE.2011.TO.1.2" xfId="120"/>
    <cellStyle name="_Model_RAB Мой_UPDATE.BALANCE.WARM.2011YEAR.TO.1.1" xfId="121"/>
    <cellStyle name="_Model_RAB Мой_UPDATE.BALANCE.WARM.2011YEAR.TO.1.1_46TE.2011(v1.0)" xfId="122"/>
    <cellStyle name="_Model_RAB Мой_UPDATE.BALANCE.WARM.2011YEAR.TO.1.1_INDEX.STATION.2012(v1.0)_" xfId="123"/>
    <cellStyle name="_Model_RAB Мой_UPDATE.BALANCE.WARM.2011YEAR.TO.1.1_INDEX.STATION.2012(v2.0)" xfId="124"/>
    <cellStyle name="_Model_RAB Мой_UPDATE.BALANCE.WARM.2011YEAR.TO.1.1_INDEX.STATION.2012(v2.1)" xfId="125"/>
    <cellStyle name="_Model_RAB Мой_UPDATE.BALANCE.WARM.2011YEAR.TO.1.1_OREP.KU.2011.MONTHLY.02(v1.1)" xfId="126"/>
    <cellStyle name="_Model_RAB Мой_UPDATE.BALANCE.WARM.2011YEAR.TO.1.1_TEPLO.PREDEL.2012.M(v1.1)_test" xfId="127"/>
    <cellStyle name="_Model_RAB Мой_UPDATE.NADB.JNVLS.APTEKA.2011.TO.1.3.4" xfId="128"/>
    <cellStyle name="_Model_RAB Мой_Книга2_PR.PROG.WARM.NOTCOMBI.2012.2.16_v1.4(04.04.11) " xfId="129"/>
    <cellStyle name="_Model_RAB Мой_Тариф 2013 Архангельск для агентства" xfId="130"/>
    <cellStyle name="_Model_RAB Мой_Тариф 2014 уч. Шипицыно газ" xfId="131"/>
    <cellStyle name="_Model_RAB_MRSK_svod" xfId="132"/>
    <cellStyle name="_Model_RAB_MRSK_svod 2" xfId="133"/>
    <cellStyle name="_Model_RAB_MRSK_svod 2_OREP.KU.2011.MONTHLY.02(v0.1)" xfId="134"/>
    <cellStyle name="_Model_RAB_MRSK_svod 2_OREP.KU.2011.MONTHLY.02(v0.4)" xfId="135"/>
    <cellStyle name="_Model_RAB_MRSK_svod 2_OREP.KU.2011.MONTHLY.11(v1.4)" xfId="136"/>
    <cellStyle name="_Model_RAB_MRSK_svod 2_UPDATE.OREP.KU.2011.MONTHLY.02.TO.1.2" xfId="137"/>
    <cellStyle name="_Model_RAB_MRSK_svod_46EE.2011(v1.0)" xfId="138"/>
    <cellStyle name="_Model_RAB_MRSK_svod_46EE.2011(v1.0)_46TE.2011(v1.0)" xfId="139"/>
    <cellStyle name="_Model_RAB_MRSK_svod_46EE.2011(v1.0)_INDEX.STATION.2012(v1.0)_" xfId="140"/>
    <cellStyle name="_Model_RAB_MRSK_svod_46EE.2011(v1.0)_INDEX.STATION.2012(v2.0)" xfId="141"/>
    <cellStyle name="_Model_RAB_MRSK_svod_46EE.2011(v1.0)_INDEX.STATION.2012(v2.1)" xfId="142"/>
    <cellStyle name="_Model_RAB_MRSK_svod_46EE.2011(v1.0)_TEPLO.PREDEL.2012.M(v1.1)_test" xfId="143"/>
    <cellStyle name="_Model_RAB_MRSK_svod_46EE.2011(v1.2)" xfId="144"/>
    <cellStyle name="_Model_RAB_MRSK_svod_46EP.2011(v2.0)" xfId="145"/>
    <cellStyle name="_Model_RAB_MRSK_svod_46EP.2012(v0.1)" xfId="146"/>
    <cellStyle name="_Model_RAB_MRSK_svod_46TE.2011(v1.0)" xfId="147"/>
    <cellStyle name="_Model_RAB_MRSK_svod_4DNS.UPDATE.EXAMPLE" xfId="148"/>
    <cellStyle name="_Model_RAB_MRSK_svod_ARMRAZR" xfId="149"/>
    <cellStyle name="_Model_RAB_MRSK_svod_BALANCE.WARM.2010.FACT(v1.0)" xfId="150"/>
    <cellStyle name="_Model_RAB_MRSK_svod_BALANCE.WARM.2010.PLAN" xfId="151"/>
    <cellStyle name="_Model_RAB_MRSK_svod_BALANCE.WARM.2011YEAR(v0.7)" xfId="152"/>
    <cellStyle name="_Model_RAB_MRSK_svod_BALANCE.WARM.2011YEAR.NEW.UPDATE.SCHEME" xfId="153"/>
    <cellStyle name="_Model_RAB_MRSK_svod_CALC.NORMATIV.KU(v0.2)" xfId="154"/>
    <cellStyle name="_Model_RAB_MRSK_svod_EE.2REK.P2011.4.78(v0.3)" xfId="155"/>
    <cellStyle name="_Model_RAB_MRSK_svod_FORM3.1.2013(v0.2)" xfId="156"/>
    <cellStyle name="_Model_RAB_MRSK_svod_FORM3.2013(v1.0)" xfId="157"/>
    <cellStyle name="_Model_RAB_MRSK_svod_FORM3.REG(v1.0)" xfId="158"/>
    <cellStyle name="_Model_RAB_MRSK_svod_FORM910.2012(v1.1)" xfId="159"/>
    <cellStyle name="_Model_RAB_MRSK_svod_INDEX.STATION.2012(v2.1)" xfId="160"/>
    <cellStyle name="_Model_RAB_MRSK_svod_INDEX.STATION.2013(v1.0)_патч до 1.1" xfId="161"/>
    <cellStyle name="_Model_RAB_MRSK_svod_INVEST.EE.PLAN.4.78(v0.1)" xfId="162"/>
    <cellStyle name="_Model_RAB_MRSK_svod_INVEST.EE.PLAN.4.78(v0.3)" xfId="163"/>
    <cellStyle name="_Model_RAB_MRSK_svod_INVEST.EE.PLAN.4.78(v1.0)" xfId="164"/>
    <cellStyle name="_Model_RAB_MRSK_svod_INVEST.EE.PLAN.4.78(v1.0)_PASSPORT.TEPLO.PROIZV(v2.0)" xfId="165"/>
    <cellStyle name="_Model_RAB_MRSK_svod_INVEST.EE.PLAN.4.78(v1.0)_PASSPORT.TEPLO.PROIZV(v2.0)_INDEX.STATION.2013(v1.0)_патч до 1.1" xfId="166"/>
    <cellStyle name="_Model_RAB_MRSK_svod_INVEST.EE.PLAN.4.78(v1.0)_PASSPORT.TEPLO.PROIZV(v2.0)_TEPLO.PREDEL.2013(v2.0)" xfId="167"/>
    <cellStyle name="_Model_RAB_MRSK_svod_INVEST.PLAN.4.78(v0.1)" xfId="168"/>
    <cellStyle name="_Model_RAB_MRSK_svod_INVEST.WARM.PLAN.4.78(v0.1)" xfId="169"/>
    <cellStyle name="_Model_RAB_MRSK_svod_INVEST_WARM_PLAN" xfId="170"/>
    <cellStyle name="_Model_RAB_MRSK_svod_NADB.JNVLP.APTEKA.2012(v1.0)_21_02_12" xfId="171"/>
    <cellStyle name="_Model_RAB_MRSK_svod_NADB.JNVLS.APTEKA.2011(v1.3.3)" xfId="172"/>
    <cellStyle name="_Model_RAB_MRSK_svod_NADB.JNVLS.APTEKA.2011(v1.3.3)_46TE.2011(v1.0)" xfId="173"/>
    <cellStyle name="_Model_RAB_MRSK_svod_NADB.JNVLS.APTEKA.2011(v1.3.3)_INDEX.STATION.2012(v1.0)_" xfId="174"/>
    <cellStyle name="_Model_RAB_MRSK_svod_NADB.JNVLS.APTEKA.2011(v1.3.3)_INDEX.STATION.2012(v2.0)" xfId="175"/>
    <cellStyle name="_Model_RAB_MRSK_svod_NADB.JNVLS.APTEKA.2011(v1.3.3)_INDEX.STATION.2012(v2.1)" xfId="176"/>
    <cellStyle name="_Model_RAB_MRSK_svod_NADB.JNVLS.APTEKA.2011(v1.3.3)_TEPLO.PREDEL.2012.M(v1.1)_test" xfId="177"/>
    <cellStyle name="_Model_RAB_MRSK_svod_NADB.JNVLS.APTEKA.2011(v1.3.4)" xfId="178"/>
    <cellStyle name="_Model_RAB_MRSK_svod_NADB.JNVLS.APTEKA.2011(v1.3.4)_46TE.2011(v1.0)" xfId="179"/>
    <cellStyle name="_Model_RAB_MRSK_svod_NADB.JNVLS.APTEKA.2011(v1.3.4)_INDEX.STATION.2012(v1.0)_" xfId="180"/>
    <cellStyle name="_Model_RAB_MRSK_svod_NADB.JNVLS.APTEKA.2011(v1.3.4)_INDEX.STATION.2012(v2.0)" xfId="181"/>
    <cellStyle name="_Model_RAB_MRSK_svod_NADB.JNVLS.APTEKA.2011(v1.3.4)_INDEX.STATION.2012(v2.1)" xfId="182"/>
    <cellStyle name="_Model_RAB_MRSK_svod_NADB.JNVLS.APTEKA.2011(v1.3.4)_TEPLO.PREDEL.2012.M(v1.1)_test" xfId="183"/>
    <cellStyle name="_Model_RAB_MRSK_svod_PASSPORT.TEPLO.PROIZV(v2.1)" xfId="184"/>
    <cellStyle name="_Model_RAB_MRSK_svod_PASSPORT.TEPLO.SETI(v0.7)" xfId="185"/>
    <cellStyle name="_Model_RAB_MRSK_svod_PASSPORT.TEPLO.SETI(v1.0)" xfId="186"/>
    <cellStyle name="_Model_RAB_MRSK_svod_PR.PROG.WARM.NOTCOMBI.2012.2.16_v1.4(04.04.11) " xfId="187"/>
    <cellStyle name="_Model_RAB_MRSK_svod_PREDEL.JKH.UTV.2011(v1.0.1)" xfId="188"/>
    <cellStyle name="_Model_RAB_MRSK_svod_PREDEL.JKH.UTV.2011(v1.0.1)_46TE.2011(v1.0)" xfId="189"/>
    <cellStyle name="_Model_RAB_MRSK_svod_PREDEL.JKH.UTV.2011(v1.0.1)_INDEX.STATION.2012(v1.0)_" xfId="190"/>
    <cellStyle name="_Model_RAB_MRSK_svod_PREDEL.JKH.UTV.2011(v1.0.1)_INDEX.STATION.2012(v2.0)" xfId="191"/>
    <cellStyle name="_Model_RAB_MRSK_svod_PREDEL.JKH.UTV.2011(v1.0.1)_INDEX.STATION.2012(v2.1)" xfId="192"/>
    <cellStyle name="_Model_RAB_MRSK_svod_PREDEL.JKH.UTV.2011(v1.0.1)_TEPLO.PREDEL.2012.M(v1.1)_test" xfId="193"/>
    <cellStyle name="_Model_RAB_MRSK_svod_PREDEL.JKH.UTV.2011(v1.1)" xfId="194"/>
    <cellStyle name="_Model_RAB_MRSK_svod_REP.BLR.2012(v1.0)" xfId="195"/>
    <cellStyle name="_Model_RAB_MRSK_svod_TEPLO.PREDEL.2012.M(v1.1)" xfId="196"/>
    <cellStyle name="_Model_RAB_MRSK_svod_TEPLO.PREDEL.2013(v2.0)" xfId="197"/>
    <cellStyle name="_Model_RAB_MRSK_svod_TEST.TEMPLATE" xfId="198"/>
    <cellStyle name="_Model_RAB_MRSK_svod_UPDATE.46EE.2011.TO.1.1" xfId="199"/>
    <cellStyle name="_Model_RAB_MRSK_svod_UPDATE.46TE.2011.TO.1.1" xfId="200"/>
    <cellStyle name="_Model_RAB_MRSK_svod_UPDATE.46TE.2011.TO.1.2" xfId="201"/>
    <cellStyle name="_Model_RAB_MRSK_svod_UPDATE.BALANCE.WARM.2011YEAR.TO.1.1" xfId="202"/>
    <cellStyle name="_Model_RAB_MRSK_svod_UPDATE.BALANCE.WARM.2011YEAR.TO.1.1_46TE.2011(v1.0)" xfId="203"/>
    <cellStyle name="_Model_RAB_MRSK_svod_UPDATE.BALANCE.WARM.2011YEAR.TO.1.1_INDEX.STATION.2012(v1.0)_" xfId="204"/>
    <cellStyle name="_Model_RAB_MRSK_svod_UPDATE.BALANCE.WARM.2011YEAR.TO.1.1_INDEX.STATION.2012(v2.0)" xfId="205"/>
    <cellStyle name="_Model_RAB_MRSK_svod_UPDATE.BALANCE.WARM.2011YEAR.TO.1.1_INDEX.STATION.2012(v2.1)" xfId="206"/>
    <cellStyle name="_Model_RAB_MRSK_svod_UPDATE.BALANCE.WARM.2011YEAR.TO.1.1_OREP.KU.2011.MONTHLY.02(v1.1)" xfId="207"/>
    <cellStyle name="_Model_RAB_MRSK_svod_UPDATE.BALANCE.WARM.2011YEAR.TO.1.1_TEPLO.PREDEL.2012.M(v1.1)_test" xfId="208"/>
    <cellStyle name="_Model_RAB_MRSK_svod_UPDATE.NADB.JNVLS.APTEKA.2011.TO.1.3.4" xfId="209"/>
    <cellStyle name="_Model_RAB_MRSK_svod_Книга2_PR.PROG.WARM.NOTCOMBI.2012.2.16_v1.4(04.04.11) " xfId="210"/>
    <cellStyle name="_Model_RAB_MRSK_svod_Тариф 2013 Архангельск для агентства" xfId="211"/>
    <cellStyle name="_Model_RAB_MRSK_svod_Тариф 2014 уч. Шипицыно газ" xfId="212"/>
    <cellStyle name="_New_Sofi" xfId="213"/>
    <cellStyle name="_New_Sofi_FFF" xfId="214"/>
    <cellStyle name="_New_Sofi_New Form10_2" xfId="215"/>
    <cellStyle name="_New_Sofi_Nsi" xfId="216"/>
    <cellStyle name="_New_Sofi_Nsi_1" xfId="217"/>
    <cellStyle name="_New_Sofi_Nsi_139" xfId="218"/>
    <cellStyle name="_New_Sofi_Nsi_140" xfId="219"/>
    <cellStyle name="_New_Sofi_Nsi_140(Зах)" xfId="220"/>
    <cellStyle name="_New_Sofi_Nsi_140_mod" xfId="221"/>
    <cellStyle name="_New_Sofi_Summary" xfId="222"/>
    <cellStyle name="_New_Sofi_Tax_form_1кв_3" xfId="223"/>
    <cellStyle name="_New_Sofi_БКЭ" xfId="224"/>
    <cellStyle name="_Nsi" xfId="225"/>
    <cellStyle name="_Plug" xfId="226"/>
    <cellStyle name="_Plug_4DNS.UPDATE.EXAMPLE" xfId="227"/>
    <cellStyle name="_Plug_4DNS.UPDATE.EXAMPLE_INDEX.STATION.2013(v1.0)_патч до 1.1" xfId="228"/>
    <cellStyle name="_Plug_4DNS.UPDATE.EXAMPLE_TEPLO.PREDEL.2013(v2.1)_FST" xfId="229"/>
    <cellStyle name="_Plug_4DNS.UPDATE.EXAMPLE_TEPLO.PREDEL.2013.FST_update1" xfId="230"/>
    <cellStyle name="_SeriesAttributes" xfId="231"/>
    <cellStyle name="_TSET.NET.2010.варианты расчета_min_max_ГК_03.09.09 RAB" xfId="232"/>
    <cellStyle name="_TSET.NET.2010.варианты расчета_min_max_ГК_03.09.09 RAB_Расче тарифа на тэ 2014 Мезенский АрхоблЭнерго" xfId="233"/>
    <cellStyle name="_TSET.NET.2010.варианты расчета_min_max_ГК_03.09.09 RAB_тарифы по ТЭ на 2014 год Соловки исправ." xfId="234"/>
    <cellStyle name="_v-2013-2030- 2b17.01.11Нах-cpiнов. курс inn 1-2-Е1xls" xfId="235"/>
    <cellStyle name="_Аморт,налоги,охрана,молоко" xfId="236"/>
    <cellStyle name="_БДР (ЦФО) 05-11-08" xfId="237"/>
    <cellStyle name="_БДР 2008 факт 1 кв. + проект на год 10.04.08" xfId="238"/>
    <cellStyle name="_БДР 2009" xfId="239"/>
    <cellStyle name="_БДР 3 квартал" xfId="240"/>
    <cellStyle name="_Бухгалтерия (налоги, амортизация, прочие)" xfId="241"/>
    <cellStyle name="_Бюджет2006_ПОКАЗАТЕЛИ СВОДНЫЕ" xfId="242"/>
    <cellStyle name="_Вводы 2008-2012 Колэнерго" xfId="243"/>
    <cellStyle name="_Вводы 2008-2012 Колэнерго_Расче тарифа на тэ 2014 Мезенский АрхоблЭнерго" xfId="244"/>
    <cellStyle name="_Вводы 2008-2012 Колэнерго_тарифы по ТЭ на 2014 год Соловки исправ." xfId="245"/>
    <cellStyle name="_ВО ОП ТЭС-ОТ- 2007" xfId="246"/>
    <cellStyle name="_ВО ОП ТЭС-ОТ- 2007_Новая инструкция1_фст" xfId="247"/>
    <cellStyle name="_ВФ ОАО ТЭС-ОТ- 2009" xfId="248"/>
    <cellStyle name="_ВФ ОАО ТЭС-ОТ- 2009_Новая инструкция1_фст" xfId="249"/>
    <cellStyle name="_выручка по присоединениям2" xfId="250"/>
    <cellStyle name="_выручка по присоединениям2_Новая инструкция1_фст" xfId="251"/>
    <cellStyle name="_выручка по присоединениям2_Расче тарифа на тэ 2014 Мезенский АрхоблЭнерго" xfId="252"/>
    <cellStyle name="_выручка по присоединениям2_Тариф тепло Мезень для АТЦ" xfId="253"/>
    <cellStyle name="_выручка по присоединениям2_тарифы по ТЭ на 2014 год Соловки исправ." xfId="254"/>
    <cellStyle name="_ГКПЗ 2009" xfId="255"/>
    <cellStyle name="_Договор аренды ЯЭ с разбивкой" xfId="256"/>
    <cellStyle name="_Договор аренды ЯЭ с разбивкой_Новая инструкция1_фст" xfId="257"/>
    <cellStyle name="_Защита ФЗП" xfId="258"/>
    <cellStyle name="_инвест" xfId="259"/>
    <cellStyle name="_инвест_Расче тарифа на тэ 2014 Мезенский АрхоблЭнерго" xfId="260"/>
    <cellStyle name="_инвест_тарифы по ТЭ на 2014 год Соловки исправ." xfId="261"/>
    <cellStyle name="_ИП 17032006" xfId="262"/>
    <cellStyle name="_ИП 17032006_Расче тарифа на тэ 2014 Мезенский АрхоблЭнерго" xfId="263"/>
    <cellStyle name="_ИП 17032006_тарифы по ТЭ на 2014 год Соловки исправ." xfId="264"/>
    <cellStyle name="_ИП СО 2006-2010 отпр 22 01 07" xfId="265"/>
    <cellStyle name="_ИП СО 2006-2010 отпр 22 01 07_Расче тарифа на тэ 2014 Мезенский АрхоблЭнерго" xfId="266"/>
    <cellStyle name="_ИП СО 2006-2010 отпр 22 01 07_тарифы по ТЭ на 2014 год Соловки исправ." xfId="267"/>
    <cellStyle name="_Исходные данные для модели" xfId="268"/>
    <cellStyle name="_Исходные данные для модели_Новая инструкция1_фст" xfId="269"/>
    <cellStyle name="_Исходные данные для модели_Расче тарифа на тэ 2014 Мезенский АрхоблЭнерго" xfId="270"/>
    <cellStyle name="_Исходные данные для модели_Тариф тепло Мезень для АТЦ" xfId="271"/>
    <cellStyle name="_Исходные данные для модели_тарифы по ТЭ на 2014 год Соловки исправ." xfId="272"/>
    <cellStyle name="_Книга1" xfId="273"/>
    <cellStyle name="_Книга3" xfId="274"/>
    <cellStyle name="_Книга3_New Form10_2" xfId="275"/>
    <cellStyle name="_Книга3_Nsi" xfId="276"/>
    <cellStyle name="_Книга3_Nsi_1" xfId="277"/>
    <cellStyle name="_Книга3_Nsi_139" xfId="278"/>
    <cellStyle name="_Книга3_Nsi_140" xfId="279"/>
    <cellStyle name="_Книга3_Nsi_140(Зах)" xfId="280"/>
    <cellStyle name="_Книга3_Nsi_140_mod" xfId="281"/>
    <cellStyle name="_Книга3_Summary" xfId="282"/>
    <cellStyle name="_Книга3_Tax_form_1кв_3" xfId="283"/>
    <cellStyle name="_Книга3_БКЭ" xfId="284"/>
    <cellStyle name="_Книга7" xfId="285"/>
    <cellStyle name="_Книга7_New Form10_2" xfId="286"/>
    <cellStyle name="_Книга7_Nsi" xfId="287"/>
    <cellStyle name="_Книга7_Nsi_1" xfId="288"/>
    <cellStyle name="_Книга7_Nsi_139" xfId="289"/>
    <cellStyle name="_Книга7_Nsi_140" xfId="290"/>
    <cellStyle name="_Книга7_Nsi_140(Зах)" xfId="291"/>
    <cellStyle name="_Книга7_Nsi_140_mod" xfId="292"/>
    <cellStyle name="_Книга7_Summary" xfId="293"/>
    <cellStyle name="_Книга7_Tax_form_1кв_3" xfId="294"/>
    <cellStyle name="_Книга7_БКЭ" xfId="295"/>
    <cellStyle name="_Консолидация-2008-проект-new" xfId="296"/>
    <cellStyle name="_Копия Затраты под АЭР ремонт+содерж на март" xfId="297"/>
    <cellStyle name="_Копия Прил 2(Показатели ИП)" xfId="298"/>
    <cellStyle name="_Копия Прил 2(Показатели ИП)_Расче тарифа на тэ 2014 Мезенский АрхоблЭнерго" xfId="299"/>
    <cellStyle name="_Копия Прил 2(Показатели ИП)_тарифы по ТЭ на 2014 год Соловки исправ." xfId="300"/>
    <cellStyle name="_мин_макс_24.09.2009_ГК" xfId="301"/>
    <cellStyle name="_мин_макс_24.09.2009_ГК_Расче тарифа на тэ 2014 Мезенский АрхоблЭнерго" xfId="302"/>
    <cellStyle name="_мин_макс_24.09.2009_ГК_тарифы по ТЭ на 2014 год Соловки исправ." xfId="303"/>
    <cellStyle name="_Модель - 2(23)" xfId="304"/>
    <cellStyle name="_МОДЕЛЬ_1 (2)" xfId="305"/>
    <cellStyle name="_МОДЕЛЬ_1 (2) 2" xfId="306"/>
    <cellStyle name="_МОДЕЛЬ_1 (2) 2_OREP.KU.2011.MONTHLY.02(v0.1)" xfId="307"/>
    <cellStyle name="_МОДЕЛЬ_1 (2) 2_OREP.KU.2011.MONTHLY.02(v0.4)" xfId="308"/>
    <cellStyle name="_МОДЕЛЬ_1 (2) 2_OREP.KU.2011.MONTHLY.11(v1.4)" xfId="309"/>
    <cellStyle name="_МОДЕЛЬ_1 (2) 2_UPDATE.OREP.KU.2011.MONTHLY.02.TO.1.2" xfId="310"/>
    <cellStyle name="_МОДЕЛЬ_1 (2) Псков max затраты ПЭ сценарные Холдинга ( конечн.19,8)" xfId="311"/>
    <cellStyle name="_МОДЕЛЬ_1 (2)_46EE.2011(v1.0)" xfId="312"/>
    <cellStyle name="_МОДЕЛЬ_1 (2)_46EE.2011(v1.0)_46TE.2011(v1.0)" xfId="313"/>
    <cellStyle name="_МОДЕЛЬ_1 (2)_46EE.2011(v1.0)_INDEX.STATION.2012(v1.0)_" xfId="314"/>
    <cellStyle name="_МОДЕЛЬ_1 (2)_46EE.2011(v1.0)_INDEX.STATION.2012(v2.0)" xfId="315"/>
    <cellStyle name="_МОДЕЛЬ_1 (2)_46EE.2011(v1.0)_INDEX.STATION.2012(v2.1)" xfId="316"/>
    <cellStyle name="_МОДЕЛЬ_1 (2)_46EE.2011(v1.0)_TEPLO.PREDEL.2012.M(v1.1)_test" xfId="317"/>
    <cellStyle name="_МОДЕЛЬ_1 (2)_46EE.2011(v1.2)" xfId="318"/>
    <cellStyle name="_МОДЕЛЬ_1 (2)_46EP.2011(v2.0)" xfId="319"/>
    <cellStyle name="_МОДЕЛЬ_1 (2)_46EP.2012(v0.1)" xfId="320"/>
    <cellStyle name="_МОДЕЛЬ_1 (2)_46TE.2011(v1.0)" xfId="321"/>
    <cellStyle name="_МОДЕЛЬ_1 (2)_4DNS.UPDATE.EXAMPLE" xfId="322"/>
    <cellStyle name="_МОДЕЛЬ_1 (2)_ARMRAZR" xfId="323"/>
    <cellStyle name="_МОДЕЛЬ_1 (2)_BALANCE.WARM.2010.FACT(v1.0)" xfId="324"/>
    <cellStyle name="_МОДЕЛЬ_1 (2)_BALANCE.WARM.2010.PLAN" xfId="325"/>
    <cellStyle name="_МОДЕЛЬ_1 (2)_BALANCE.WARM.2011YEAR(v0.7)" xfId="326"/>
    <cellStyle name="_МОДЕЛЬ_1 (2)_BALANCE.WARM.2011YEAR.NEW.UPDATE.SCHEME" xfId="327"/>
    <cellStyle name="_МОДЕЛЬ_1 (2)_CALC.NORMATIV.KU(v0.2)" xfId="328"/>
    <cellStyle name="_МОДЕЛЬ_1 (2)_EE.2REK.P2011.4.78(v0.3)" xfId="329"/>
    <cellStyle name="_МОДЕЛЬ_1 (2)_FORM3.1.2013(v0.2)" xfId="330"/>
    <cellStyle name="_МОДЕЛЬ_1 (2)_FORM3.2013(v1.0)" xfId="331"/>
    <cellStyle name="_МОДЕЛЬ_1 (2)_FORM3.REG(v1.0)" xfId="332"/>
    <cellStyle name="_МОДЕЛЬ_1 (2)_FORM910.2012(v1.1)" xfId="333"/>
    <cellStyle name="_МОДЕЛЬ_1 (2)_INDEX.STATION.2012(v2.1)" xfId="334"/>
    <cellStyle name="_МОДЕЛЬ_1 (2)_INDEX.STATION.2013(v1.0)_патч до 1.1" xfId="335"/>
    <cellStyle name="_МОДЕЛЬ_1 (2)_INVEST.EE.PLAN.4.78(v0.1)" xfId="336"/>
    <cellStyle name="_МОДЕЛЬ_1 (2)_INVEST.EE.PLAN.4.78(v0.3)" xfId="337"/>
    <cellStyle name="_МОДЕЛЬ_1 (2)_INVEST.EE.PLAN.4.78(v1.0)" xfId="338"/>
    <cellStyle name="_МОДЕЛЬ_1 (2)_INVEST.EE.PLAN.4.78(v1.0)_PASSPORT.TEPLO.PROIZV(v2.0)" xfId="339"/>
    <cellStyle name="_МОДЕЛЬ_1 (2)_INVEST.EE.PLAN.4.78(v1.0)_PASSPORT.TEPLO.PROIZV(v2.0)_INDEX.STATION.2013(v1.0)_патч до 1.1" xfId="340"/>
    <cellStyle name="_МОДЕЛЬ_1 (2)_INVEST.EE.PLAN.4.78(v1.0)_PASSPORT.TEPLO.PROIZV(v2.0)_TEPLO.PREDEL.2013(v2.0)" xfId="341"/>
    <cellStyle name="_МОДЕЛЬ_1 (2)_INVEST.PLAN.4.78(v0.1)" xfId="342"/>
    <cellStyle name="_МОДЕЛЬ_1 (2)_INVEST.WARM.PLAN.4.78(v0.1)" xfId="343"/>
    <cellStyle name="_МОДЕЛЬ_1 (2)_INVEST_WARM_PLAN" xfId="344"/>
    <cellStyle name="_МОДЕЛЬ_1 (2)_NADB.JNVLP.APTEKA.2012(v1.0)_21_02_12" xfId="345"/>
    <cellStyle name="_МОДЕЛЬ_1 (2)_NADB.JNVLS.APTEKA.2011(v1.3.3)" xfId="346"/>
    <cellStyle name="_МОДЕЛЬ_1 (2)_NADB.JNVLS.APTEKA.2011(v1.3.3)_46TE.2011(v1.0)" xfId="347"/>
    <cellStyle name="_МОДЕЛЬ_1 (2)_NADB.JNVLS.APTEKA.2011(v1.3.3)_INDEX.STATION.2012(v1.0)_" xfId="348"/>
    <cellStyle name="_МОДЕЛЬ_1 (2)_NADB.JNVLS.APTEKA.2011(v1.3.3)_INDEX.STATION.2012(v2.0)" xfId="349"/>
    <cellStyle name="_МОДЕЛЬ_1 (2)_NADB.JNVLS.APTEKA.2011(v1.3.3)_INDEX.STATION.2012(v2.1)" xfId="350"/>
    <cellStyle name="_МОДЕЛЬ_1 (2)_NADB.JNVLS.APTEKA.2011(v1.3.3)_TEPLO.PREDEL.2012.M(v1.1)_test" xfId="351"/>
    <cellStyle name="_МОДЕЛЬ_1 (2)_NADB.JNVLS.APTEKA.2011(v1.3.4)" xfId="352"/>
    <cellStyle name="_МОДЕЛЬ_1 (2)_NADB.JNVLS.APTEKA.2011(v1.3.4)_46TE.2011(v1.0)" xfId="353"/>
    <cellStyle name="_МОДЕЛЬ_1 (2)_NADB.JNVLS.APTEKA.2011(v1.3.4)_INDEX.STATION.2012(v1.0)_" xfId="354"/>
    <cellStyle name="_МОДЕЛЬ_1 (2)_NADB.JNVLS.APTEKA.2011(v1.3.4)_INDEX.STATION.2012(v2.0)" xfId="355"/>
    <cellStyle name="_МОДЕЛЬ_1 (2)_NADB.JNVLS.APTEKA.2011(v1.3.4)_INDEX.STATION.2012(v2.1)" xfId="356"/>
    <cellStyle name="_МОДЕЛЬ_1 (2)_NADB.JNVLS.APTEKA.2011(v1.3.4)_TEPLO.PREDEL.2012.M(v1.1)_test" xfId="357"/>
    <cellStyle name="_МОДЕЛЬ_1 (2)_PASSPORT.TEPLO.PROIZV(v2.1)" xfId="358"/>
    <cellStyle name="_МОДЕЛЬ_1 (2)_PASSPORT.TEPLO.SETI(v0.7)" xfId="359"/>
    <cellStyle name="_МОДЕЛЬ_1 (2)_PASSPORT.TEPLO.SETI(v1.0)" xfId="360"/>
    <cellStyle name="_МОДЕЛЬ_1 (2)_PR.PROG.WARM.NOTCOMBI.2012.2.16_v1.4(04.04.11) " xfId="361"/>
    <cellStyle name="_МОДЕЛЬ_1 (2)_PREDEL.JKH.UTV.2011(v1.0.1)" xfId="362"/>
    <cellStyle name="_МОДЕЛЬ_1 (2)_PREDEL.JKH.UTV.2011(v1.0.1)_46TE.2011(v1.0)" xfId="363"/>
    <cellStyle name="_МОДЕЛЬ_1 (2)_PREDEL.JKH.UTV.2011(v1.0.1)_INDEX.STATION.2012(v1.0)_" xfId="364"/>
    <cellStyle name="_МОДЕЛЬ_1 (2)_PREDEL.JKH.UTV.2011(v1.0.1)_INDEX.STATION.2012(v2.0)" xfId="365"/>
    <cellStyle name="_МОДЕЛЬ_1 (2)_PREDEL.JKH.UTV.2011(v1.0.1)_INDEX.STATION.2012(v2.1)" xfId="366"/>
    <cellStyle name="_МОДЕЛЬ_1 (2)_PREDEL.JKH.UTV.2011(v1.0.1)_TEPLO.PREDEL.2012.M(v1.1)_test" xfId="367"/>
    <cellStyle name="_МОДЕЛЬ_1 (2)_PREDEL.JKH.UTV.2011(v1.1)" xfId="368"/>
    <cellStyle name="_МОДЕЛЬ_1 (2)_REP.BLR.2012(v1.0)" xfId="369"/>
    <cellStyle name="_МОДЕЛЬ_1 (2)_TEPLO.PREDEL.2012.M(v1.1)" xfId="370"/>
    <cellStyle name="_МОДЕЛЬ_1 (2)_TEPLO.PREDEL.2013(v2.0)" xfId="371"/>
    <cellStyle name="_МОДЕЛЬ_1 (2)_TEST.TEMPLATE" xfId="372"/>
    <cellStyle name="_МОДЕЛЬ_1 (2)_UPDATE.46EE.2011.TO.1.1" xfId="373"/>
    <cellStyle name="_МОДЕЛЬ_1 (2)_UPDATE.46TE.2011.TO.1.1" xfId="374"/>
    <cellStyle name="_МОДЕЛЬ_1 (2)_UPDATE.46TE.2011.TO.1.2" xfId="375"/>
    <cellStyle name="_МОДЕЛЬ_1 (2)_UPDATE.BALANCE.WARM.2011YEAR.TO.1.1" xfId="376"/>
    <cellStyle name="_МОДЕЛЬ_1 (2)_UPDATE.BALANCE.WARM.2011YEAR.TO.1.1_46TE.2011(v1.0)" xfId="377"/>
    <cellStyle name="_МОДЕЛЬ_1 (2)_UPDATE.BALANCE.WARM.2011YEAR.TO.1.1_INDEX.STATION.2012(v1.0)_" xfId="378"/>
    <cellStyle name="_МОДЕЛЬ_1 (2)_UPDATE.BALANCE.WARM.2011YEAR.TO.1.1_INDEX.STATION.2012(v2.0)" xfId="379"/>
    <cellStyle name="_МОДЕЛЬ_1 (2)_UPDATE.BALANCE.WARM.2011YEAR.TO.1.1_INDEX.STATION.2012(v2.1)" xfId="380"/>
    <cellStyle name="_МОДЕЛЬ_1 (2)_UPDATE.BALANCE.WARM.2011YEAR.TO.1.1_OREP.KU.2011.MONTHLY.02(v1.1)" xfId="381"/>
    <cellStyle name="_МОДЕЛЬ_1 (2)_UPDATE.BALANCE.WARM.2011YEAR.TO.1.1_TEPLO.PREDEL.2012.M(v1.1)_test" xfId="382"/>
    <cellStyle name="_МОДЕЛЬ_1 (2)_UPDATE.NADB.JNVLS.APTEKA.2011.TO.1.3.4" xfId="383"/>
    <cellStyle name="_МОДЕЛЬ_1 (2)_Книга2_PR.PROG.WARM.NOTCOMBI.2012.2.16_v1.4(04.04.11) " xfId="384"/>
    <cellStyle name="_МОДЕЛЬ_1 (2)_Тариф 2013 Архангельск для агентства" xfId="385"/>
    <cellStyle name="_МОДЕЛЬ_1 (2)_Тариф 2014 уч. Шипицыно газ" xfId="386"/>
    <cellStyle name="_НВВ 2009 постатейно свод по филиалам_09_02_09" xfId="387"/>
    <cellStyle name="_НВВ 2009 постатейно свод по филиалам_09_02_09_Новая инструкция1_фст" xfId="388"/>
    <cellStyle name="_НВВ 2009 постатейно свод по филиалам_09_02_09_Расче тарифа на тэ 2014 Мезенский АрхоблЭнерго" xfId="389"/>
    <cellStyle name="_НВВ 2009 постатейно свод по филиалам_09_02_09_Тариф тепло Мезень для АТЦ" xfId="390"/>
    <cellStyle name="_НВВ 2009 постатейно свод по филиалам_09_02_09_тарифы по ТЭ на 2014 год Соловки исправ." xfId="391"/>
    <cellStyle name="_НВВ 2009 постатейно свод по филиалам_для Валентина" xfId="392"/>
    <cellStyle name="_НВВ 2009 постатейно свод по филиалам_для Валентина_Новая инструкция1_фст" xfId="393"/>
    <cellStyle name="_НВВ 2009 постатейно свод по филиалам_для Валентина_Расче тарифа на тэ 2014 Мезенский АрхоблЭнерго" xfId="394"/>
    <cellStyle name="_НВВ 2009 постатейно свод по филиалам_для Валентина_Тариф тепло Мезень для АТЦ" xfId="395"/>
    <cellStyle name="_НВВ 2009 постатейно свод по филиалам_для Валентина_тарифы по ТЭ на 2014 год Соловки исправ." xfId="396"/>
    <cellStyle name="_Омск" xfId="397"/>
    <cellStyle name="_Омск_Новая инструкция1_фст" xfId="398"/>
    <cellStyle name="_Омск_Расче тарифа на тэ 2014 Мезенский АрхоблЭнерго" xfId="399"/>
    <cellStyle name="_Омск_Тариф тепло Мезень для АТЦ" xfId="400"/>
    <cellStyle name="_Омск_тарифы по ТЭ на 2014 год Соловки исправ." xfId="401"/>
    <cellStyle name="_ОТ ИД 2009" xfId="402"/>
    <cellStyle name="_ОТ ИД 2009_Новая инструкция1_фст" xfId="403"/>
    <cellStyle name="_ПЛАН 2006  АРМ " xfId="404"/>
    <cellStyle name="_ПЛАН 2008 АРМ " xfId="405"/>
    <cellStyle name="_ПЛАН 2011 под 130 млн итог на подпись" xfId="406"/>
    <cellStyle name="_ПЛАН 2011 тарифы 250 млн блочный" xfId="407"/>
    <cellStyle name="_План по ремонту ХЦ 2007" xfId="408"/>
    <cellStyle name="_пр 5 тариф RAB" xfId="409"/>
    <cellStyle name="_пр 5 тариф RAB 2" xfId="410"/>
    <cellStyle name="_пр 5 тариф RAB 2_OREP.KU.2011.MONTHLY.02(v0.1)" xfId="411"/>
    <cellStyle name="_пр 5 тариф RAB 2_OREP.KU.2011.MONTHLY.02(v0.4)" xfId="412"/>
    <cellStyle name="_пр 5 тариф RAB 2_OREP.KU.2011.MONTHLY.11(v1.4)" xfId="413"/>
    <cellStyle name="_пр 5 тариф RAB 2_UPDATE.OREP.KU.2011.MONTHLY.02.TO.1.2" xfId="414"/>
    <cellStyle name="_пр 5 тариф RAB_46EE.2011(v1.0)" xfId="415"/>
    <cellStyle name="_пр 5 тариф RAB_46EE.2011(v1.0)_46TE.2011(v1.0)" xfId="416"/>
    <cellStyle name="_пр 5 тариф RAB_46EE.2011(v1.0)_INDEX.STATION.2012(v1.0)_" xfId="417"/>
    <cellStyle name="_пр 5 тариф RAB_46EE.2011(v1.0)_INDEX.STATION.2012(v2.0)" xfId="418"/>
    <cellStyle name="_пр 5 тариф RAB_46EE.2011(v1.0)_INDEX.STATION.2012(v2.1)" xfId="419"/>
    <cellStyle name="_пр 5 тариф RAB_46EE.2011(v1.0)_TEPLO.PREDEL.2012.M(v1.1)_test" xfId="420"/>
    <cellStyle name="_пр 5 тариф RAB_46EE.2011(v1.2)" xfId="421"/>
    <cellStyle name="_пр 5 тариф RAB_46EP.2011(v2.0)" xfId="422"/>
    <cellStyle name="_пр 5 тариф RAB_46EP.2012(v0.1)" xfId="423"/>
    <cellStyle name="_пр 5 тариф RAB_46TE.2011(v1.0)" xfId="424"/>
    <cellStyle name="_пр 5 тариф RAB_4DNS.UPDATE.EXAMPLE" xfId="425"/>
    <cellStyle name="_пр 5 тариф RAB_ARMRAZR" xfId="426"/>
    <cellStyle name="_пр 5 тариф RAB_BALANCE.WARM.2010.FACT(v1.0)" xfId="427"/>
    <cellStyle name="_пр 5 тариф RAB_BALANCE.WARM.2010.PLAN" xfId="428"/>
    <cellStyle name="_пр 5 тариф RAB_BALANCE.WARM.2011YEAR(v0.7)" xfId="429"/>
    <cellStyle name="_пр 5 тариф RAB_BALANCE.WARM.2011YEAR.NEW.UPDATE.SCHEME" xfId="430"/>
    <cellStyle name="_пр 5 тариф RAB_CALC.NORMATIV.KU(v0.2)" xfId="431"/>
    <cellStyle name="_пр 5 тариф RAB_EE.2REK.P2011.4.78(v0.3)" xfId="432"/>
    <cellStyle name="_пр 5 тариф RAB_FORM3.1.2013(v0.2)" xfId="433"/>
    <cellStyle name="_пр 5 тариф RAB_FORM3.2013(v1.0)" xfId="434"/>
    <cellStyle name="_пр 5 тариф RAB_FORM3.REG(v1.0)" xfId="435"/>
    <cellStyle name="_пр 5 тариф RAB_FORM910.2012(v1.1)" xfId="436"/>
    <cellStyle name="_пр 5 тариф RAB_INDEX.STATION.2012(v2.1)" xfId="437"/>
    <cellStyle name="_пр 5 тариф RAB_INDEX.STATION.2013(v1.0)_патч до 1.1" xfId="438"/>
    <cellStyle name="_пр 5 тариф RAB_INVEST.EE.PLAN.4.78(v0.1)" xfId="439"/>
    <cellStyle name="_пр 5 тариф RAB_INVEST.EE.PLAN.4.78(v0.3)" xfId="440"/>
    <cellStyle name="_пр 5 тариф RAB_INVEST.EE.PLAN.4.78(v1.0)" xfId="441"/>
    <cellStyle name="_пр 5 тариф RAB_INVEST.EE.PLAN.4.78(v1.0)_PASSPORT.TEPLO.PROIZV(v2.0)" xfId="442"/>
    <cellStyle name="_пр 5 тариф RAB_INVEST.EE.PLAN.4.78(v1.0)_PASSPORT.TEPLO.PROIZV(v2.0)_INDEX.STATION.2013(v1.0)_патч до 1.1" xfId="443"/>
    <cellStyle name="_пр 5 тариф RAB_INVEST.EE.PLAN.4.78(v1.0)_PASSPORT.TEPLO.PROIZV(v2.0)_TEPLO.PREDEL.2013(v2.0)" xfId="444"/>
    <cellStyle name="_пр 5 тариф RAB_INVEST.PLAN.4.78(v0.1)" xfId="445"/>
    <cellStyle name="_пр 5 тариф RAB_INVEST.WARM.PLAN.4.78(v0.1)" xfId="446"/>
    <cellStyle name="_пр 5 тариф RAB_INVEST_WARM_PLAN" xfId="447"/>
    <cellStyle name="_пр 5 тариф RAB_NADB.JNVLP.APTEKA.2012(v1.0)_21_02_12" xfId="448"/>
    <cellStyle name="_пр 5 тариф RAB_NADB.JNVLS.APTEKA.2011(v1.3.3)" xfId="449"/>
    <cellStyle name="_пр 5 тариф RAB_NADB.JNVLS.APTEKA.2011(v1.3.3)_46TE.2011(v1.0)" xfId="450"/>
    <cellStyle name="_пр 5 тариф RAB_NADB.JNVLS.APTEKA.2011(v1.3.3)_INDEX.STATION.2012(v1.0)_" xfId="451"/>
    <cellStyle name="_пр 5 тариф RAB_NADB.JNVLS.APTEKA.2011(v1.3.3)_INDEX.STATION.2012(v2.0)" xfId="452"/>
    <cellStyle name="_пр 5 тариф RAB_NADB.JNVLS.APTEKA.2011(v1.3.3)_INDEX.STATION.2012(v2.1)" xfId="453"/>
    <cellStyle name="_пр 5 тариф RAB_NADB.JNVLS.APTEKA.2011(v1.3.3)_TEPLO.PREDEL.2012.M(v1.1)_test" xfId="454"/>
    <cellStyle name="_пр 5 тариф RAB_NADB.JNVLS.APTEKA.2011(v1.3.4)" xfId="455"/>
    <cellStyle name="_пр 5 тариф RAB_NADB.JNVLS.APTEKA.2011(v1.3.4)_46TE.2011(v1.0)" xfId="456"/>
    <cellStyle name="_пр 5 тариф RAB_NADB.JNVLS.APTEKA.2011(v1.3.4)_INDEX.STATION.2012(v1.0)_" xfId="457"/>
    <cellStyle name="_пр 5 тариф RAB_NADB.JNVLS.APTEKA.2011(v1.3.4)_INDEX.STATION.2012(v2.0)" xfId="458"/>
    <cellStyle name="_пр 5 тариф RAB_NADB.JNVLS.APTEKA.2011(v1.3.4)_INDEX.STATION.2012(v2.1)" xfId="459"/>
    <cellStyle name="_пр 5 тариф RAB_NADB.JNVLS.APTEKA.2011(v1.3.4)_TEPLO.PREDEL.2012.M(v1.1)_test" xfId="460"/>
    <cellStyle name="_пр 5 тариф RAB_PASSPORT.TEPLO.PROIZV(v2.1)" xfId="461"/>
    <cellStyle name="_пр 5 тариф RAB_PASSPORT.TEPLO.SETI(v0.7)" xfId="462"/>
    <cellStyle name="_пр 5 тариф RAB_PASSPORT.TEPLO.SETI(v1.0)" xfId="463"/>
    <cellStyle name="_пр 5 тариф RAB_PR.PROG.WARM.NOTCOMBI.2012.2.16_v1.4(04.04.11) " xfId="464"/>
    <cellStyle name="_пр 5 тариф RAB_PREDEL.JKH.UTV.2011(v1.0.1)" xfId="465"/>
    <cellStyle name="_пр 5 тариф RAB_PREDEL.JKH.UTV.2011(v1.0.1)_46TE.2011(v1.0)" xfId="466"/>
    <cellStyle name="_пр 5 тариф RAB_PREDEL.JKH.UTV.2011(v1.0.1)_INDEX.STATION.2012(v1.0)_" xfId="467"/>
    <cellStyle name="_пр 5 тариф RAB_PREDEL.JKH.UTV.2011(v1.0.1)_INDEX.STATION.2012(v2.0)" xfId="468"/>
    <cellStyle name="_пр 5 тариф RAB_PREDEL.JKH.UTV.2011(v1.0.1)_INDEX.STATION.2012(v2.1)" xfId="469"/>
    <cellStyle name="_пр 5 тариф RAB_PREDEL.JKH.UTV.2011(v1.0.1)_TEPLO.PREDEL.2012.M(v1.1)_test" xfId="470"/>
    <cellStyle name="_пр 5 тариф RAB_PREDEL.JKH.UTV.2011(v1.1)" xfId="471"/>
    <cellStyle name="_пр 5 тариф RAB_REP.BLR.2012(v1.0)" xfId="472"/>
    <cellStyle name="_пр 5 тариф RAB_TEPLO.PREDEL.2012.M(v1.1)" xfId="473"/>
    <cellStyle name="_пр 5 тариф RAB_TEPLO.PREDEL.2013(v2.0)" xfId="474"/>
    <cellStyle name="_пр 5 тариф RAB_TEST.TEMPLATE" xfId="475"/>
    <cellStyle name="_пр 5 тариф RAB_UPDATE.46EE.2011.TO.1.1" xfId="476"/>
    <cellStyle name="_пр 5 тариф RAB_UPDATE.46TE.2011.TO.1.1" xfId="477"/>
    <cellStyle name="_пр 5 тариф RAB_UPDATE.46TE.2011.TO.1.2" xfId="478"/>
    <cellStyle name="_пр 5 тариф RAB_UPDATE.BALANCE.WARM.2011YEAR.TO.1.1" xfId="479"/>
    <cellStyle name="_пр 5 тариф RAB_UPDATE.BALANCE.WARM.2011YEAR.TO.1.1_46TE.2011(v1.0)" xfId="480"/>
    <cellStyle name="_пр 5 тариф RAB_UPDATE.BALANCE.WARM.2011YEAR.TO.1.1_INDEX.STATION.2012(v1.0)_" xfId="481"/>
    <cellStyle name="_пр 5 тариф RAB_UPDATE.BALANCE.WARM.2011YEAR.TO.1.1_INDEX.STATION.2012(v2.0)" xfId="482"/>
    <cellStyle name="_пр 5 тариф RAB_UPDATE.BALANCE.WARM.2011YEAR.TO.1.1_INDEX.STATION.2012(v2.1)" xfId="483"/>
    <cellStyle name="_пр 5 тариф RAB_UPDATE.BALANCE.WARM.2011YEAR.TO.1.1_OREP.KU.2011.MONTHLY.02(v1.1)" xfId="484"/>
    <cellStyle name="_пр 5 тариф RAB_UPDATE.BALANCE.WARM.2011YEAR.TO.1.1_TEPLO.PREDEL.2012.M(v1.1)_test" xfId="485"/>
    <cellStyle name="_пр 5 тариф RAB_UPDATE.NADB.JNVLS.APTEKA.2011.TO.1.3.4" xfId="486"/>
    <cellStyle name="_пр 5 тариф RAB_Книга2_PR.PROG.WARM.NOTCOMBI.2012.2.16_v1.4(04.04.11) " xfId="487"/>
    <cellStyle name="_пр 5 тариф RAB_Тариф 2013 Архангельск для агентства" xfId="488"/>
    <cellStyle name="_пр 5 тариф RAB_Тариф 2014 уч. Шипицыно газ" xfId="489"/>
    <cellStyle name="_пр 6 финпроекция" xfId="490"/>
    <cellStyle name="_пр 6 финпроекция_Расче тарифа на тэ 2014 Мезенский АрхоблЭнерго" xfId="491"/>
    <cellStyle name="_пр 6 финпроекция_тарифы по ТЭ на 2014 год Соловки исправ." xfId="492"/>
    <cellStyle name="_Предожение _ДБП_2009 г ( согласованные БП)  (2)" xfId="493"/>
    <cellStyle name="_Предожение _ДБП_2009 г ( согласованные БП)  (2)_Новая инструкция1_фст" xfId="494"/>
    <cellStyle name="_Предожение _ДБП_2009 г ( согласованные БП)  (2)_Расче тарифа на тэ 2014 Мезенский АрхоблЭнерго" xfId="495"/>
    <cellStyle name="_Предожение _ДБП_2009 г ( согласованные БП)  (2)_Тариф тепло Мезень для АТЦ" xfId="496"/>
    <cellStyle name="_Предожение _ДБП_2009 г ( согласованные БП)  (2)_тарифы по ТЭ на 2014 год Соловки исправ." xfId="497"/>
    <cellStyle name="_Прил1-1 (МГИ) (Дубинину) 22 01 07" xfId="498"/>
    <cellStyle name="_Прил1-1 (МГИ) (Дубинину) 22 01 07_Расче тарифа на тэ 2014 Мезенский АрхоблЭнерго" xfId="499"/>
    <cellStyle name="_Прил1-1 (МГИ) (Дубинину) 22 01 07_тарифы по ТЭ на 2014 год Соловки исправ." xfId="500"/>
    <cellStyle name="_Приложение 2 0806 факт" xfId="501"/>
    <cellStyle name="_Приложение МТС-3-КС" xfId="502"/>
    <cellStyle name="_Приложение МТС-3-КС_Новая инструкция1_фст" xfId="503"/>
    <cellStyle name="_Приложение МТС-3-КС_Расче тарифа на тэ 2014 Мезенский АрхоблЭнерго" xfId="504"/>
    <cellStyle name="_Приложение МТС-3-КС_Тариф тепло Мезень для АТЦ" xfId="505"/>
    <cellStyle name="_Приложение МТС-3-КС_тарифы по ТЭ на 2014 год Соловки исправ." xfId="506"/>
    <cellStyle name="_Приложение-МТС--2-1" xfId="507"/>
    <cellStyle name="_Приложение-МТС--2-1_Новая инструкция1_фст" xfId="508"/>
    <cellStyle name="_Приложение-МТС--2-1_Расче тарифа на тэ 2014 Мезенский АрхоблЭнерго" xfId="509"/>
    <cellStyle name="_Приложение-МТС--2-1_Тариф тепло Мезень для АТЦ" xfId="510"/>
    <cellStyle name="_Приложение-МТС--2-1_тарифы по ТЭ на 2014 год Соловки исправ." xfId="511"/>
    <cellStyle name="_Программа СО 7-09 для СД от 29 марта" xfId="512"/>
    <cellStyle name="_Программа СО 7-09 для СД от 29 марта_Расче тарифа на тэ 2014 Мезенский АрхоблЭнерго" xfId="513"/>
    <cellStyle name="_Программа СО 7-09 для СД от 29 марта_тарифы по ТЭ на 2014 год Соловки исправ." xfId="514"/>
    <cellStyle name="_Расчет RAB_22072008" xfId="515"/>
    <cellStyle name="_Расчет RAB_22072008 2" xfId="516"/>
    <cellStyle name="_Расчет RAB_22072008 2_OREP.KU.2011.MONTHLY.02(v0.1)" xfId="517"/>
    <cellStyle name="_Расчет RAB_22072008 2_OREP.KU.2011.MONTHLY.02(v0.4)" xfId="518"/>
    <cellStyle name="_Расчет RAB_22072008 2_OREP.KU.2011.MONTHLY.11(v1.4)" xfId="519"/>
    <cellStyle name="_Расчет RAB_22072008 2_UPDATE.OREP.KU.2011.MONTHLY.02.TO.1.2" xfId="520"/>
    <cellStyle name="_Расчет RAB_22072008_46EE.2011(v1.0)" xfId="521"/>
    <cellStyle name="_Расчет RAB_22072008_46EE.2011(v1.0)_46TE.2011(v1.0)" xfId="522"/>
    <cellStyle name="_Расчет RAB_22072008_46EE.2011(v1.0)_INDEX.STATION.2012(v1.0)_" xfId="523"/>
    <cellStyle name="_Расчет RAB_22072008_46EE.2011(v1.0)_INDEX.STATION.2012(v2.0)" xfId="524"/>
    <cellStyle name="_Расчет RAB_22072008_46EE.2011(v1.0)_INDEX.STATION.2012(v2.1)" xfId="525"/>
    <cellStyle name="_Расчет RAB_22072008_46EE.2011(v1.0)_TEPLO.PREDEL.2012.M(v1.1)_test" xfId="526"/>
    <cellStyle name="_Расчет RAB_22072008_46EE.2011(v1.2)" xfId="527"/>
    <cellStyle name="_Расчет RAB_22072008_46EP.2011(v2.0)" xfId="528"/>
    <cellStyle name="_Расчет RAB_22072008_46EP.2012(v0.1)" xfId="529"/>
    <cellStyle name="_Расчет RAB_22072008_46TE.2011(v1.0)" xfId="530"/>
    <cellStyle name="_Расчет RAB_22072008_4DNS.UPDATE.EXAMPLE" xfId="531"/>
    <cellStyle name="_Расчет RAB_22072008_ARMRAZR" xfId="532"/>
    <cellStyle name="_Расчет RAB_22072008_BALANCE.WARM.2010.FACT(v1.0)" xfId="533"/>
    <cellStyle name="_Расчет RAB_22072008_BALANCE.WARM.2010.PLAN" xfId="534"/>
    <cellStyle name="_Расчет RAB_22072008_BALANCE.WARM.2011YEAR(v0.7)" xfId="535"/>
    <cellStyle name="_Расчет RAB_22072008_BALANCE.WARM.2011YEAR.NEW.UPDATE.SCHEME" xfId="536"/>
    <cellStyle name="_Расчет RAB_22072008_CALC.NORMATIV.KU(v0.2)" xfId="537"/>
    <cellStyle name="_Расчет RAB_22072008_EE.2REK.P2011.4.78(v0.3)" xfId="538"/>
    <cellStyle name="_Расчет RAB_22072008_FORM3.1.2013(v0.2)" xfId="539"/>
    <cellStyle name="_Расчет RAB_22072008_FORM3.2013(v1.0)" xfId="540"/>
    <cellStyle name="_Расчет RAB_22072008_FORM3.REG(v1.0)" xfId="541"/>
    <cellStyle name="_Расчет RAB_22072008_FORM910.2012(v1.1)" xfId="542"/>
    <cellStyle name="_Расчет RAB_22072008_INDEX.STATION.2012(v2.1)" xfId="543"/>
    <cellStyle name="_Расчет RAB_22072008_INDEX.STATION.2013(v1.0)_патч до 1.1" xfId="544"/>
    <cellStyle name="_Расчет RAB_22072008_INVEST.EE.PLAN.4.78(v0.1)" xfId="545"/>
    <cellStyle name="_Расчет RAB_22072008_INVEST.EE.PLAN.4.78(v0.3)" xfId="546"/>
    <cellStyle name="_Расчет RAB_22072008_INVEST.EE.PLAN.4.78(v1.0)" xfId="547"/>
    <cellStyle name="_Расчет RAB_22072008_INVEST.EE.PLAN.4.78(v1.0)_PASSPORT.TEPLO.PROIZV(v2.0)" xfId="548"/>
    <cellStyle name="_Расчет RAB_22072008_INVEST.EE.PLAN.4.78(v1.0)_PASSPORT.TEPLO.PROIZV(v2.0)_INDEX.STATION.2013(v1.0)_патч до 1.1" xfId="549"/>
    <cellStyle name="_Расчет RAB_22072008_INVEST.EE.PLAN.4.78(v1.0)_PASSPORT.TEPLO.PROIZV(v2.0)_TEPLO.PREDEL.2013(v2.0)" xfId="550"/>
    <cellStyle name="_Расчет RAB_22072008_INVEST.PLAN.4.78(v0.1)" xfId="551"/>
    <cellStyle name="_Расчет RAB_22072008_INVEST.WARM.PLAN.4.78(v0.1)" xfId="552"/>
    <cellStyle name="_Расчет RAB_22072008_INVEST_WARM_PLAN" xfId="553"/>
    <cellStyle name="_Расчет RAB_22072008_NADB.JNVLP.APTEKA.2012(v1.0)_21_02_12" xfId="554"/>
    <cellStyle name="_Расчет RAB_22072008_NADB.JNVLS.APTEKA.2011(v1.3.3)" xfId="555"/>
    <cellStyle name="_Расчет RAB_22072008_NADB.JNVLS.APTEKA.2011(v1.3.3)_46TE.2011(v1.0)" xfId="556"/>
    <cellStyle name="_Расчет RAB_22072008_NADB.JNVLS.APTEKA.2011(v1.3.3)_INDEX.STATION.2012(v1.0)_" xfId="557"/>
    <cellStyle name="_Расчет RAB_22072008_NADB.JNVLS.APTEKA.2011(v1.3.3)_INDEX.STATION.2012(v2.0)" xfId="558"/>
    <cellStyle name="_Расчет RAB_22072008_NADB.JNVLS.APTEKA.2011(v1.3.3)_INDEX.STATION.2012(v2.1)" xfId="559"/>
    <cellStyle name="_Расчет RAB_22072008_NADB.JNVLS.APTEKA.2011(v1.3.3)_TEPLO.PREDEL.2012.M(v1.1)_test" xfId="560"/>
    <cellStyle name="_Расчет RAB_22072008_NADB.JNVLS.APTEKA.2011(v1.3.4)" xfId="561"/>
    <cellStyle name="_Расчет RAB_22072008_NADB.JNVLS.APTEKA.2011(v1.3.4)_46TE.2011(v1.0)" xfId="562"/>
    <cellStyle name="_Расчет RAB_22072008_NADB.JNVLS.APTEKA.2011(v1.3.4)_INDEX.STATION.2012(v1.0)_" xfId="563"/>
    <cellStyle name="_Расчет RAB_22072008_NADB.JNVLS.APTEKA.2011(v1.3.4)_INDEX.STATION.2012(v2.0)" xfId="564"/>
    <cellStyle name="_Расчет RAB_22072008_NADB.JNVLS.APTEKA.2011(v1.3.4)_INDEX.STATION.2012(v2.1)" xfId="565"/>
    <cellStyle name="_Расчет RAB_22072008_NADB.JNVLS.APTEKA.2011(v1.3.4)_TEPLO.PREDEL.2012.M(v1.1)_test" xfId="566"/>
    <cellStyle name="_Расчет RAB_22072008_PASSPORT.TEPLO.PROIZV(v2.1)" xfId="567"/>
    <cellStyle name="_Расчет RAB_22072008_PASSPORT.TEPLO.SETI(v0.7)" xfId="568"/>
    <cellStyle name="_Расчет RAB_22072008_PASSPORT.TEPLO.SETI(v1.0)" xfId="569"/>
    <cellStyle name="_Расчет RAB_22072008_PR.PROG.WARM.NOTCOMBI.2012.2.16_v1.4(04.04.11) " xfId="570"/>
    <cellStyle name="_Расчет RAB_22072008_PREDEL.JKH.UTV.2011(v1.0.1)" xfId="571"/>
    <cellStyle name="_Расчет RAB_22072008_PREDEL.JKH.UTV.2011(v1.0.1)_46TE.2011(v1.0)" xfId="572"/>
    <cellStyle name="_Расчет RAB_22072008_PREDEL.JKH.UTV.2011(v1.0.1)_INDEX.STATION.2012(v1.0)_" xfId="573"/>
    <cellStyle name="_Расчет RAB_22072008_PREDEL.JKH.UTV.2011(v1.0.1)_INDEX.STATION.2012(v2.0)" xfId="574"/>
    <cellStyle name="_Расчет RAB_22072008_PREDEL.JKH.UTV.2011(v1.0.1)_INDEX.STATION.2012(v2.1)" xfId="575"/>
    <cellStyle name="_Расчет RAB_22072008_PREDEL.JKH.UTV.2011(v1.0.1)_TEPLO.PREDEL.2012.M(v1.1)_test" xfId="576"/>
    <cellStyle name="_Расчет RAB_22072008_PREDEL.JKH.UTV.2011(v1.1)" xfId="577"/>
    <cellStyle name="_Расчет RAB_22072008_REP.BLR.2012(v1.0)" xfId="578"/>
    <cellStyle name="_Расчет RAB_22072008_TEPLO.PREDEL.2012.M(v1.1)" xfId="579"/>
    <cellStyle name="_Расчет RAB_22072008_TEPLO.PREDEL.2013(v2.0)" xfId="580"/>
    <cellStyle name="_Расчет RAB_22072008_TEST.TEMPLATE" xfId="581"/>
    <cellStyle name="_Расчет RAB_22072008_UPDATE.46EE.2011.TO.1.1" xfId="582"/>
    <cellStyle name="_Расчет RAB_22072008_UPDATE.46TE.2011.TO.1.1" xfId="583"/>
    <cellStyle name="_Расчет RAB_22072008_UPDATE.46TE.2011.TO.1.2" xfId="584"/>
    <cellStyle name="_Расчет RAB_22072008_UPDATE.BALANCE.WARM.2011YEAR.TO.1.1" xfId="585"/>
    <cellStyle name="_Расчет RAB_22072008_UPDATE.BALANCE.WARM.2011YEAR.TO.1.1_46TE.2011(v1.0)" xfId="586"/>
    <cellStyle name="_Расчет RAB_22072008_UPDATE.BALANCE.WARM.2011YEAR.TO.1.1_INDEX.STATION.2012(v1.0)_" xfId="587"/>
    <cellStyle name="_Расчет RAB_22072008_UPDATE.BALANCE.WARM.2011YEAR.TO.1.1_INDEX.STATION.2012(v2.0)" xfId="588"/>
    <cellStyle name="_Расчет RAB_22072008_UPDATE.BALANCE.WARM.2011YEAR.TO.1.1_INDEX.STATION.2012(v2.1)" xfId="589"/>
    <cellStyle name="_Расчет RAB_22072008_UPDATE.BALANCE.WARM.2011YEAR.TO.1.1_OREP.KU.2011.MONTHLY.02(v1.1)" xfId="590"/>
    <cellStyle name="_Расчет RAB_22072008_UPDATE.BALANCE.WARM.2011YEAR.TO.1.1_TEPLO.PREDEL.2012.M(v1.1)_test" xfId="591"/>
    <cellStyle name="_Расчет RAB_22072008_UPDATE.NADB.JNVLS.APTEKA.2011.TO.1.3.4" xfId="592"/>
    <cellStyle name="_Расчет RAB_22072008_Книга2_PR.PROG.WARM.NOTCOMBI.2012.2.16_v1.4(04.04.11) " xfId="593"/>
    <cellStyle name="_Расчет RAB_22072008_Тариф 2013 Архангельск для агентства" xfId="594"/>
    <cellStyle name="_Расчет RAB_22072008_Тариф 2014 уч. Шипицыно газ" xfId="595"/>
    <cellStyle name="_Расчет RAB_Лен и МОЭСК_с 2010 года_14.04.2009_со сглаж_version 3.0_без ФСК" xfId="596"/>
    <cellStyle name="_Расчет RAB_Лен и МОЭСК_с 2010 года_14.04.2009_со сглаж_version 3.0_без ФСК 2" xfId="597"/>
    <cellStyle name="_Расчет RAB_Лен и МОЭСК_с 2010 года_14.04.2009_со сглаж_version 3.0_без ФСК 2_OREP.KU.2011.MONTHLY.02(v0.1)" xfId="598"/>
    <cellStyle name="_Расчет RAB_Лен и МОЭСК_с 2010 года_14.04.2009_со сглаж_version 3.0_без ФСК 2_OREP.KU.2011.MONTHLY.02(v0.4)" xfId="599"/>
    <cellStyle name="_Расчет RAB_Лен и МОЭСК_с 2010 года_14.04.2009_со сглаж_version 3.0_без ФСК 2_OREP.KU.2011.MONTHLY.11(v1.4)" xfId="600"/>
    <cellStyle name="_Расчет RAB_Лен и МОЭСК_с 2010 года_14.04.2009_со сглаж_version 3.0_без ФСК 2_UPDATE.OREP.KU.2011.MONTHLY.02.TO.1.2" xfId="601"/>
    <cellStyle name="_Расчет RAB_Лен и МОЭСК_с 2010 года_14.04.2009_со сглаж_version 3.0_без ФСК_46EE.2011(v1.0)" xfId="602"/>
    <cellStyle name="_Расчет RAB_Лен и МОЭСК_с 2010 года_14.04.2009_со сглаж_version 3.0_без ФСК_46EE.2011(v1.0)_46TE.2011(v1.0)" xfId="603"/>
    <cellStyle name="_Расчет RAB_Лен и МОЭСК_с 2010 года_14.04.2009_со сглаж_version 3.0_без ФСК_46EE.2011(v1.0)_INDEX.STATION.2012(v1.0)_" xfId="604"/>
    <cellStyle name="_Расчет RAB_Лен и МОЭСК_с 2010 года_14.04.2009_со сглаж_version 3.0_без ФСК_46EE.2011(v1.0)_INDEX.STATION.2012(v2.0)" xfId="605"/>
    <cellStyle name="_Расчет RAB_Лен и МОЭСК_с 2010 года_14.04.2009_со сглаж_version 3.0_без ФСК_46EE.2011(v1.0)_INDEX.STATION.2012(v2.1)" xfId="606"/>
    <cellStyle name="_Расчет RAB_Лен и МОЭСК_с 2010 года_14.04.2009_со сглаж_version 3.0_без ФСК_46EE.2011(v1.0)_TEPLO.PREDEL.2012.M(v1.1)_test" xfId="607"/>
    <cellStyle name="_Расчет RAB_Лен и МОЭСК_с 2010 года_14.04.2009_со сглаж_version 3.0_без ФСК_46EE.2011(v1.2)" xfId="608"/>
    <cellStyle name="_Расчет RAB_Лен и МОЭСК_с 2010 года_14.04.2009_со сглаж_version 3.0_без ФСК_46EP.2011(v2.0)" xfId="609"/>
    <cellStyle name="_Расчет RAB_Лен и МОЭСК_с 2010 года_14.04.2009_со сглаж_version 3.0_без ФСК_46EP.2012(v0.1)" xfId="610"/>
    <cellStyle name="_Расчет RAB_Лен и МОЭСК_с 2010 года_14.04.2009_со сглаж_version 3.0_без ФСК_46TE.2011(v1.0)" xfId="611"/>
    <cellStyle name="_Расчет RAB_Лен и МОЭСК_с 2010 года_14.04.2009_со сглаж_version 3.0_без ФСК_4DNS.UPDATE.EXAMPLE" xfId="612"/>
    <cellStyle name="_Расчет RAB_Лен и МОЭСК_с 2010 года_14.04.2009_со сглаж_version 3.0_без ФСК_ARMRAZR" xfId="613"/>
    <cellStyle name="_Расчет RAB_Лен и МОЭСК_с 2010 года_14.04.2009_со сглаж_version 3.0_без ФСК_BALANCE.WARM.2010.FACT(v1.0)" xfId="614"/>
    <cellStyle name="_Расчет RAB_Лен и МОЭСК_с 2010 года_14.04.2009_со сглаж_version 3.0_без ФСК_BALANCE.WARM.2010.PLAN" xfId="615"/>
    <cellStyle name="_Расчет RAB_Лен и МОЭСК_с 2010 года_14.04.2009_со сглаж_version 3.0_без ФСК_BALANCE.WARM.2011YEAR(v0.7)" xfId="616"/>
    <cellStyle name="_Расчет RAB_Лен и МОЭСК_с 2010 года_14.04.2009_со сглаж_version 3.0_без ФСК_BALANCE.WARM.2011YEAR.NEW.UPDATE.SCHEME" xfId="617"/>
    <cellStyle name="_Расчет RAB_Лен и МОЭСК_с 2010 года_14.04.2009_со сглаж_version 3.0_без ФСК_CALC.NORMATIV.KU(v0.2)" xfId="618"/>
    <cellStyle name="_Расчет RAB_Лен и МОЭСК_с 2010 года_14.04.2009_со сглаж_version 3.0_без ФСК_EE.2REK.P2011.4.78(v0.3)" xfId="619"/>
    <cellStyle name="_Расчет RAB_Лен и МОЭСК_с 2010 года_14.04.2009_со сглаж_version 3.0_без ФСК_FORM3.1.2013(v0.2)" xfId="620"/>
    <cellStyle name="_Расчет RAB_Лен и МОЭСК_с 2010 года_14.04.2009_со сглаж_version 3.0_без ФСК_FORM3.2013(v1.0)" xfId="621"/>
    <cellStyle name="_Расчет RAB_Лен и МОЭСК_с 2010 года_14.04.2009_со сглаж_version 3.0_без ФСК_FORM3.REG(v1.0)" xfId="622"/>
    <cellStyle name="_Расчет RAB_Лен и МОЭСК_с 2010 года_14.04.2009_со сглаж_version 3.0_без ФСК_FORM910.2012(v1.1)" xfId="623"/>
    <cellStyle name="_Расчет RAB_Лен и МОЭСК_с 2010 года_14.04.2009_со сглаж_version 3.0_без ФСК_INDEX.STATION.2012(v2.1)" xfId="624"/>
    <cellStyle name="_Расчет RAB_Лен и МОЭСК_с 2010 года_14.04.2009_со сглаж_version 3.0_без ФСК_INDEX.STATION.2013(v1.0)_патч до 1.1" xfId="625"/>
    <cellStyle name="_Расчет RAB_Лен и МОЭСК_с 2010 года_14.04.2009_со сглаж_version 3.0_без ФСК_INVEST.EE.PLAN.4.78(v0.1)" xfId="626"/>
    <cellStyle name="_Расчет RAB_Лен и МОЭСК_с 2010 года_14.04.2009_со сглаж_version 3.0_без ФСК_INVEST.EE.PLAN.4.78(v0.3)" xfId="627"/>
    <cellStyle name="_Расчет RAB_Лен и МОЭСК_с 2010 года_14.04.2009_со сглаж_version 3.0_без ФСК_INVEST.EE.PLAN.4.78(v1.0)" xfId="628"/>
    <cellStyle name="_Расчет RAB_Лен и МОЭСК_с 2010 года_14.04.2009_со сглаж_version 3.0_без ФСК_INVEST.EE.PLAN.4.78(v1.0)_PASSPORT.TEPLO.PROIZV(v2.0)" xfId="629"/>
    <cellStyle name="_Расчет RAB_Лен и МОЭСК_с 2010 года_14.04.2009_со сглаж_version 3.0_без ФСК_INVEST.EE.PLAN.4.78(v1.0)_PASSPORT.TEPLO.PROIZV(v2.0)_INDEX.STATION.2013(v1.0)_патч до 1.1" xfId="630"/>
    <cellStyle name="_Расчет RAB_Лен и МОЭСК_с 2010 года_14.04.2009_со сглаж_version 3.0_без ФСК_INVEST.EE.PLAN.4.78(v1.0)_PASSPORT.TEPLO.PROIZV(v2.0)_TEPLO.PREDEL.2013(v2.0)" xfId="631"/>
    <cellStyle name="_Расчет RAB_Лен и МОЭСК_с 2010 года_14.04.2009_со сглаж_version 3.0_без ФСК_INVEST.PLAN.4.78(v0.1)" xfId="632"/>
    <cellStyle name="_Расчет RAB_Лен и МОЭСК_с 2010 года_14.04.2009_со сглаж_version 3.0_без ФСК_INVEST.WARM.PLAN.4.78(v0.1)" xfId="633"/>
    <cellStyle name="_Расчет RAB_Лен и МОЭСК_с 2010 года_14.04.2009_со сглаж_version 3.0_без ФСК_INVEST_WARM_PLAN" xfId="634"/>
    <cellStyle name="_Расчет RAB_Лен и МОЭСК_с 2010 года_14.04.2009_со сглаж_version 3.0_без ФСК_NADB.JNVLP.APTEKA.2012(v1.0)_21_02_12" xfId="635"/>
    <cellStyle name="_Расчет RAB_Лен и МОЭСК_с 2010 года_14.04.2009_со сглаж_version 3.0_без ФСК_NADB.JNVLS.APTEKA.2011(v1.3.3)" xfId="636"/>
    <cellStyle name="_Расчет RAB_Лен и МОЭСК_с 2010 года_14.04.2009_со сглаж_version 3.0_без ФСК_NADB.JNVLS.APTEKA.2011(v1.3.3)_46TE.2011(v1.0)" xfId="637"/>
    <cellStyle name="_Расчет RAB_Лен и МОЭСК_с 2010 года_14.04.2009_со сглаж_version 3.0_без ФСК_NADB.JNVLS.APTEKA.2011(v1.3.3)_INDEX.STATION.2012(v1.0)_" xfId="638"/>
    <cellStyle name="_Расчет RAB_Лен и МОЭСК_с 2010 года_14.04.2009_со сглаж_version 3.0_без ФСК_NADB.JNVLS.APTEKA.2011(v1.3.3)_INDEX.STATION.2012(v2.0)" xfId="639"/>
    <cellStyle name="_Расчет RAB_Лен и МОЭСК_с 2010 года_14.04.2009_со сглаж_version 3.0_без ФСК_NADB.JNVLS.APTEKA.2011(v1.3.3)_INDEX.STATION.2012(v2.1)" xfId="640"/>
    <cellStyle name="_Расчет RAB_Лен и МОЭСК_с 2010 года_14.04.2009_со сглаж_version 3.0_без ФСК_NADB.JNVLS.APTEKA.2011(v1.3.3)_TEPLO.PREDEL.2012.M(v1.1)_test" xfId="641"/>
    <cellStyle name="_Расчет RAB_Лен и МОЭСК_с 2010 года_14.04.2009_со сглаж_version 3.0_без ФСК_NADB.JNVLS.APTEKA.2011(v1.3.4)" xfId="642"/>
    <cellStyle name="_Расчет RAB_Лен и МОЭСК_с 2010 года_14.04.2009_со сглаж_version 3.0_без ФСК_NADB.JNVLS.APTEKA.2011(v1.3.4)_46TE.2011(v1.0)" xfId="643"/>
    <cellStyle name="_Расчет RAB_Лен и МОЭСК_с 2010 года_14.04.2009_со сглаж_version 3.0_без ФСК_NADB.JNVLS.APTEKA.2011(v1.3.4)_INDEX.STATION.2012(v1.0)_" xfId="644"/>
    <cellStyle name="_Расчет RAB_Лен и МОЭСК_с 2010 года_14.04.2009_со сглаж_version 3.0_без ФСК_NADB.JNVLS.APTEKA.2011(v1.3.4)_INDEX.STATION.2012(v2.0)" xfId="645"/>
    <cellStyle name="_Расчет RAB_Лен и МОЭСК_с 2010 года_14.04.2009_со сглаж_version 3.0_без ФСК_NADB.JNVLS.APTEKA.2011(v1.3.4)_INDEX.STATION.2012(v2.1)" xfId="646"/>
    <cellStyle name="_Расчет RAB_Лен и МОЭСК_с 2010 года_14.04.2009_со сглаж_version 3.0_без ФСК_NADB.JNVLS.APTEKA.2011(v1.3.4)_TEPLO.PREDEL.2012.M(v1.1)_test" xfId="647"/>
    <cellStyle name="_Расчет RAB_Лен и МОЭСК_с 2010 года_14.04.2009_со сглаж_version 3.0_без ФСК_PASSPORT.TEPLO.PROIZV(v2.1)" xfId="648"/>
    <cellStyle name="_Расчет RAB_Лен и МОЭСК_с 2010 года_14.04.2009_со сглаж_version 3.0_без ФСК_PASSPORT.TEPLO.SETI(v0.7)" xfId="649"/>
    <cellStyle name="_Расчет RAB_Лен и МОЭСК_с 2010 года_14.04.2009_со сглаж_version 3.0_без ФСК_PASSPORT.TEPLO.SETI(v1.0)" xfId="650"/>
    <cellStyle name="_Расчет RAB_Лен и МОЭСК_с 2010 года_14.04.2009_со сглаж_version 3.0_без ФСК_PR.PROG.WARM.NOTCOMBI.2012.2.16_v1.4(04.04.11) " xfId="651"/>
    <cellStyle name="_Расчет RAB_Лен и МОЭСК_с 2010 года_14.04.2009_со сглаж_version 3.0_без ФСК_PREDEL.JKH.UTV.2011(v1.0.1)" xfId="652"/>
    <cellStyle name="_Расчет RAB_Лен и МОЭСК_с 2010 года_14.04.2009_со сглаж_version 3.0_без ФСК_PREDEL.JKH.UTV.2011(v1.0.1)_46TE.2011(v1.0)" xfId="653"/>
    <cellStyle name="_Расчет RAB_Лен и МОЭСК_с 2010 года_14.04.2009_со сглаж_version 3.0_без ФСК_PREDEL.JKH.UTV.2011(v1.0.1)_INDEX.STATION.2012(v1.0)_" xfId="654"/>
    <cellStyle name="_Расчет RAB_Лен и МОЭСК_с 2010 года_14.04.2009_со сглаж_version 3.0_без ФСК_PREDEL.JKH.UTV.2011(v1.0.1)_INDEX.STATION.2012(v2.0)" xfId="655"/>
    <cellStyle name="_Расчет RAB_Лен и МОЭСК_с 2010 года_14.04.2009_со сглаж_version 3.0_без ФСК_PREDEL.JKH.UTV.2011(v1.0.1)_INDEX.STATION.2012(v2.1)" xfId="656"/>
    <cellStyle name="_Расчет RAB_Лен и МОЭСК_с 2010 года_14.04.2009_со сглаж_version 3.0_без ФСК_PREDEL.JKH.UTV.2011(v1.0.1)_TEPLO.PREDEL.2012.M(v1.1)_test" xfId="657"/>
    <cellStyle name="_Расчет RAB_Лен и МОЭСК_с 2010 года_14.04.2009_со сглаж_version 3.0_без ФСК_PREDEL.JKH.UTV.2011(v1.1)" xfId="658"/>
    <cellStyle name="_Расчет RAB_Лен и МОЭСК_с 2010 года_14.04.2009_со сглаж_version 3.0_без ФСК_REP.BLR.2012(v1.0)" xfId="659"/>
    <cellStyle name="_Расчет RAB_Лен и МОЭСК_с 2010 года_14.04.2009_со сглаж_version 3.0_без ФСК_TEPLO.PREDEL.2012.M(v1.1)" xfId="660"/>
    <cellStyle name="_Расчет RAB_Лен и МОЭСК_с 2010 года_14.04.2009_со сглаж_version 3.0_без ФСК_TEPLO.PREDEL.2013(v2.0)" xfId="661"/>
    <cellStyle name="_Расчет RAB_Лен и МОЭСК_с 2010 года_14.04.2009_со сглаж_version 3.0_без ФСК_TEST.TEMPLATE" xfId="662"/>
    <cellStyle name="_Расчет RAB_Лен и МОЭСК_с 2010 года_14.04.2009_со сглаж_version 3.0_без ФСК_UPDATE.46EE.2011.TO.1.1" xfId="663"/>
    <cellStyle name="_Расчет RAB_Лен и МОЭСК_с 2010 года_14.04.2009_со сглаж_version 3.0_без ФСК_UPDATE.46TE.2011.TO.1.1" xfId="664"/>
    <cellStyle name="_Расчет RAB_Лен и МОЭСК_с 2010 года_14.04.2009_со сглаж_version 3.0_без ФСК_UPDATE.46TE.2011.TO.1.2" xfId="665"/>
    <cellStyle name="_Расчет RAB_Лен и МОЭСК_с 2010 года_14.04.2009_со сглаж_version 3.0_без ФСК_UPDATE.BALANCE.WARM.2011YEAR.TO.1.1" xfId="666"/>
    <cellStyle name="_Расчет RAB_Лен и МОЭСК_с 2010 года_14.04.2009_со сглаж_version 3.0_без ФСК_UPDATE.BALANCE.WARM.2011YEAR.TO.1.1_46TE.2011(v1.0)" xfId="667"/>
    <cellStyle name="_Расчет RAB_Лен и МОЭСК_с 2010 года_14.04.2009_со сглаж_version 3.0_без ФСК_UPDATE.BALANCE.WARM.2011YEAR.TO.1.1_INDEX.STATION.2012(v1.0)_" xfId="668"/>
    <cellStyle name="_Расчет RAB_Лен и МОЭСК_с 2010 года_14.04.2009_со сглаж_version 3.0_без ФСК_UPDATE.BALANCE.WARM.2011YEAR.TO.1.1_INDEX.STATION.2012(v2.0)" xfId="669"/>
    <cellStyle name="_Расчет RAB_Лен и МОЭСК_с 2010 года_14.04.2009_со сглаж_version 3.0_без ФСК_UPDATE.BALANCE.WARM.2011YEAR.TO.1.1_INDEX.STATION.2012(v2.1)" xfId="670"/>
    <cellStyle name="_Расчет RAB_Лен и МОЭСК_с 2010 года_14.04.2009_со сглаж_version 3.0_без ФСК_UPDATE.BALANCE.WARM.2011YEAR.TO.1.1_OREP.KU.2011.MONTHLY.02(v1.1)" xfId="671"/>
    <cellStyle name="_Расчет RAB_Лен и МОЭСК_с 2010 года_14.04.2009_со сглаж_version 3.0_без ФСК_UPDATE.BALANCE.WARM.2011YEAR.TO.1.1_TEPLO.PREDEL.2012.M(v1.1)_test" xfId="672"/>
    <cellStyle name="_Расчет RAB_Лен и МОЭСК_с 2010 года_14.04.2009_со сглаж_version 3.0_без ФСК_UPDATE.NADB.JNVLS.APTEKA.2011.TO.1.3.4" xfId="673"/>
    <cellStyle name="_Расчет RAB_Лен и МОЭСК_с 2010 года_14.04.2009_со сглаж_version 3.0_без ФСК_Книга2_PR.PROG.WARM.NOTCOMBI.2012.2.16_v1.4(04.04.11) " xfId="674"/>
    <cellStyle name="_Расчет RAB_Лен и МОЭСК_с 2010 года_14.04.2009_со сглаж_version 3.0_без ФСК_Тариф 2013 Архангельск для агентства" xfId="675"/>
    <cellStyle name="_Расчет RAB_Лен и МОЭСК_с 2010 года_14.04.2009_со сглаж_version 3.0_без ФСК_Тариф 2014 уч. Шипицыно газ" xfId="676"/>
    <cellStyle name="_Расчет кредита_RAB 2010-2014  max конечн.20,77" xfId="677"/>
    <cellStyle name="_Расчет кредита_RAB 2010-2014  max конечн.20,77_Расче тарифа на тэ 2014 Мезенский АрхоблЭнерго" xfId="678"/>
    <cellStyle name="_Расчет кредита_RAB 2010-2014  max конечн.20,77_тарифы по ТЭ на 2014 год Соловки исправ." xfId="679"/>
    <cellStyle name="_Расчет на 2008 год" xfId="680"/>
    <cellStyle name="_Расчет на 2009 год" xfId="681"/>
    <cellStyle name="_Расчет ТЕХПД на 2010 год" xfId="682"/>
    <cellStyle name="_Расшифровка по приоритетам_МРСК 2" xfId="683"/>
    <cellStyle name="_Расшифровка по приоритетам_МРСК 2_Расче тарифа на тэ 2014 Мезенский АрхоблЭнерго" xfId="684"/>
    <cellStyle name="_Расшифровка по приоритетам_МРСК 2_тарифы по ТЭ на 2014 год Соловки исправ." xfId="685"/>
    <cellStyle name="_Рем программа СТЭЦ-1тарифы 2010 год" xfId="686"/>
    <cellStyle name="_Сб-macro 2020" xfId="687"/>
    <cellStyle name="_Сб-macro 2020 2" xfId="688"/>
    <cellStyle name="_Свод по ИПР (2)" xfId="689"/>
    <cellStyle name="_Свод по ИПР (2)_Новая инструкция1_фст" xfId="690"/>
    <cellStyle name="_Свод по ИПР (2)_Расче тарифа на тэ 2014 Мезенский АрхоблЭнерго" xfId="691"/>
    <cellStyle name="_Свод по ИПР (2)_Тариф тепло Мезень для АТЦ" xfId="692"/>
    <cellStyle name="_Свод по ИПР (2)_тарифы по ТЭ на 2014 год Соловки исправ." xfId="693"/>
    <cellStyle name="_сводная таблица (2)" xfId="694"/>
    <cellStyle name="_сводная таблица (2)_Расче тарифа на тэ 2014 Мезенский АрхоблЭнерго" xfId="695"/>
    <cellStyle name="_сводная таблица (2)_тарифы по ТЭ на 2014 год Соловки исправ." xfId="696"/>
    <cellStyle name="_СО 2006-2010  Прил1-1 (Дубинину)" xfId="697"/>
    <cellStyle name="_СО 2006-2010  Прил1-1 (Дубинину)_Расче тарифа на тэ 2014 Мезенский АрхоблЭнерго" xfId="698"/>
    <cellStyle name="_СО 2006-2010  Прил1-1 (Дубинину)_тарифы по ТЭ на 2014 год Соловки исправ." xfId="699"/>
    <cellStyle name="_Справочник затрат_ЛХ_20.10.05" xfId="700"/>
    <cellStyle name="_Табл П2-5 (вар18-10-2006)" xfId="701"/>
    <cellStyle name="_Табл П2-5 (вар18-10-2006)_Расче тарифа на тэ 2014 Мезенский АрхоблЭнерго" xfId="702"/>
    <cellStyle name="_Табл П2-5 (вар18-10-2006)_тарифы по ТЭ на 2014 год Соловки исправ." xfId="703"/>
    <cellStyle name="_Табл. 9, ТФБ 2009" xfId="704"/>
    <cellStyle name="_таблицы для расчетов28-04-08_2006-2009_прибыль корр_по ИА" xfId="705"/>
    <cellStyle name="_таблицы для расчетов28-04-08_2006-2009_прибыль корр_по ИА_Новая инструкция1_фст" xfId="706"/>
    <cellStyle name="_таблицы для расчетов28-04-08_2006-2009_прибыль корр_по ИА_Расче тарифа на тэ 2014 Мезенский АрхоблЭнерго" xfId="707"/>
    <cellStyle name="_таблицы для расчетов28-04-08_2006-2009_прибыль корр_по ИА_Тариф тепло Мезень для АТЦ" xfId="708"/>
    <cellStyle name="_таблицы для расчетов28-04-08_2006-2009_прибыль корр_по ИА_тарифы по ТЭ на 2014 год Соловки исправ." xfId="709"/>
    <cellStyle name="_таблицы для расчетов28-04-08_2006-2009с ИА" xfId="710"/>
    <cellStyle name="_таблицы для расчетов28-04-08_2006-2009с ИА_Новая инструкция1_фст" xfId="711"/>
    <cellStyle name="_таблицы для расчетов28-04-08_2006-2009с ИА_Расче тарифа на тэ 2014 Мезенский АрхоблЭнерго" xfId="712"/>
    <cellStyle name="_таблицы для расчетов28-04-08_2006-2009с ИА_Тариф тепло Мезень для АТЦ" xfId="713"/>
    <cellStyle name="_таблицы для расчетов28-04-08_2006-2009с ИА_тарифы по ТЭ на 2014 год Соловки исправ." xfId="714"/>
    <cellStyle name="_Тарифы  СИЗ СП ОД Шапина" xfId="715"/>
    <cellStyle name="_УЕ  свод Псковэнерго" xfId="716"/>
    <cellStyle name="_УЕ  свод Псковэнерго_Расче тарифа на тэ 2014 Мезенский АрхоблЭнерго" xfId="717"/>
    <cellStyle name="_УЕ  свод Псковэнерго_тарифы по ТЭ на 2014 год Соловки исправ." xfId="718"/>
    <cellStyle name="_Условные единицы ПСКОВЭНЕРГО (RAB)" xfId="719"/>
    <cellStyle name="_Условные единицы ПСКОВЭНЕРГО (RAB)_Расче тарифа на тэ 2014 Мезенский АрхоблЭнерго" xfId="720"/>
    <cellStyle name="_Условные единицы ПСКОВЭНЕРГО (RAB)_тарифы по ТЭ на 2014 год Соловки исправ." xfId="721"/>
    <cellStyle name="_Услуги связи_2008_котельные" xfId="722"/>
    <cellStyle name="_Форма 6  РТК.xls(отчет по Адр пр. ЛО)" xfId="723"/>
    <cellStyle name="_Форма 6  РТК.xls(отчет по Адр пр. ЛО)_Новая инструкция1_фст" xfId="724"/>
    <cellStyle name="_Форма 6  РТК.xls(отчет по Адр пр. ЛО)_Расче тарифа на тэ 2014 Мезенский АрхоблЭнерго" xfId="725"/>
    <cellStyle name="_Форма 6  РТК.xls(отчет по Адр пр. ЛО)_Тариф тепло Мезень для АТЦ" xfId="726"/>
    <cellStyle name="_Форма 6  РТК.xls(отчет по Адр пр. ЛО)_тарифы по ТЭ на 2014 год Соловки исправ." xfId="727"/>
    <cellStyle name="_Форма программы ремонтов " xfId="728"/>
    <cellStyle name="_Форма программы ремонтов  2" xfId="729"/>
    <cellStyle name="_Формат разбивки по МРСК_РСК" xfId="730"/>
    <cellStyle name="_Формат разбивки по МРСК_РСК_Новая инструкция1_фст" xfId="731"/>
    <cellStyle name="_Формат разбивки по МРСК_РСК_Расче тарифа на тэ 2014 Мезенский АрхоблЭнерго" xfId="732"/>
    <cellStyle name="_Формат разбивки по МРСК_РСК_Тариф тепло Мезень для АТЦ" xfId="733"/>
    <cellStyle name="_Формат разбивки по МРСК_РСК_тарифы по ТЭ на 2014 год Соловки исправ." xfId="734"/>
    <cellStyle name="_Формат_для Согласования" xfId="735"/>
    <cellStyle name="_Формат_для Согласования_Новая инструкция1_фст" xfId="736"/>
    <cellStyle name="_Формат_для Согласования_Расче тарифа на тэ 2014 Мезенский АрхоблЭнерго" xfId="737"/>
    <cellStyle name="_Формат_для Согласования_Тариф тепло Мезень для АТЦ" xfId="738"/>
    <cellStyle name="_Формат_для Согласования_тарифы по ТЭ на 2014 год Соловки исправ." xfId="739"/>
    <cellStyle name="_ХХХ Прил 2 Формы бюджетных документов 2007" xfId="740"/>
    <cellStyle name="_экон.форм-т ВО 1 с разбивкой" xfId="741"/>
    <cellStyle name="_экон.форм-т ВО 1 с разбивкой_Новая инструкция1_фст" xfId="742"/>
    <cellStyle name="’К‰Э [0.00]" xfId="743"/>
    <cellStyle name="”€ќђќ‘ћ‚›‰" xfId="745"/>
    <cellStyle name="”€љ‘€ђћ‚ђќќ›‰" xfId="746"/>
    <cellStyle name="”ќђќ‘ћ‚›‰" xfId="747"/>
    <cellStyle name="”љ‘ђћ‚ђќќ›‰" xfId="748"/>
    <cellStyle name="„…ќ…†ќ›‰" xfId="749"/>
    <cellStyle name="€’ћѓћ‚›‰" xfId="752"/>
    <cellStyle name="‡ђѓћ‹ћ‚ћљ1" xfId="750"/>
    <cellStyle name="‡ђѓћ‹ћ‚ћљ2" xfId="751"/>
    <cellStyle name="’ћѓћ‚›‰" xfId="744"/>
    <cellStyle name="0,00;0;" xfId="753"/>
    <cellStyle name="0,00;0; 2" xfId="754"/>
    <cellStyle name="0,00;0; 3" xfId="755"/>
    <cellStyle name="0,00;0; 4" xfId="756"/>
    <cellStyle name="1Normal" xfId="757"/>
    <cellStyle name="20% - Accent1" xfId="758"/>
    <cellStyle name="20% - Accent1 2" xfId="759"/>
    <cellStyle name="20% - Accent1 2 2" xfId="760"/>
    <cellStyle name="20% - Accent1 3" xfId="761"/>
    <cellStyle name="20% - Accent1 3 2" xfId="762"/>
    <cellStyle name="20% - Accent1 4" xfId="763"/>
    <cellStyle name="20% - Accent1_46EE.2011(v1.0)" xfId="764"/>
    <cellStyle name="20% - Accent2" xfId="765"/>
    <cellStyle name="20% - Accent2 2" xfId="766"/>
    <cellStyle name="20% - Accent2 2 2" xfId="767"/>
    <cellStyle name="20% - Accent2 3" xfId="768"/>
    <cellStyle name="20% - Accent2 3 2" xfId="769"/>
    <cellStyle name="20% - Accent2 4" xfId="770"/>
    <cellStyle name="20% - Accent2_46EE.2011(v1.0)" xfId="771"/>
    <cellStyle name="20% - Accent3" xfId="772"/>
    <cellStyle name="20% - Accent3 2" xfId="773"/>
    <cellStyle name="20% - Accent3 2 2" xfId="774"/>
    <cellStyle name="20% - Accent3 3" xfId="775"/>
    <cellStyle name="20% - Accent3 3 2" xfId="776"/>
    <cellStyle name="20% - Accent3 4" xfId="777"/>
    <cellStyle name="20% - Accent3_46EE.2011(v1.0)" xfId="778"/>
    <cellStyle name="20% - Accent4" xfId="779"/>
    <cellStyle name="20% - Accent4 2" xfId="780"/>
    <cellStyle name="20% - Accent4 2 2" xfId="781"/>
    <cellStyle name="20% - Accent4 3" xfId="782"/>
    <cellStyle name="20% - Accent4 3 2" xfId="783"/>
    <cellStyle name="20% - Accent4 4" xfId="784"/>
    <cellStyle name="20% - Accent4_46EE.2011(v1.0)" xfId="785"/>
    <cellStyle name="20% - Accent5" xfId="786"/>
    <cellStyle name="20% - Accent5 2" xfId="787"/>
    <cellStyle name="20% - Accent5 2 2" xfId="788"/>
    <cellStyle name="20% - Accent5 3" xfId="789"/>
    <cellStyle name="20% - Accent5 3 2" xfId="790"/>
    <cellStyle name="20% - Accent5 4" xfId="791"/>
    <cellStyle name="20% - Accent5_46EE.2011(v1.0)" xfId="792"/>
    <cellStyle name="20% - Accent6" xfId="793"/>
    <cellStyle name="20% - Accent6 2" xfId="794"/>
    <cellStyle name="20% - Accent6 2 2" xfId="795"/>
    <cellStyle name="20% - Accent6 3" xfId="796"/>
    <cellStyle name="20% - Accent6 3 2" xfId="797"/>
    <cellStyle name="20% - Accent6 4" xfId="798"/>
    <cellStyle name="20% - Accent6_46EE.2011(v1.0)" xfId="799"/>
    <cellStyle name="20% — акцент1" xfId="800"/>
    <cellStyle name="20% - Акцент1 10" xfId="801"/>
    <cellStyle name="20% — акцент1 10" xfId="802"/>
    <cellStyle name="20% - Акцент1 10 2" xfId="803"/>
    <cellStyle name="20% - Акцент1 11" xfId="804"/>
    <cellStyle name="20% — акцент1 11" xfId="805"/>
    <cellStyle name="20% - Акцент1 11 2" xfId="806"/>
    <cellStyle name="20% — акцент1 12" xfId="807"/>
    <cellStyle name="20% — акцент1 13" xfId="808"/>
    <cellStyle name="20% — акцент1 14" xfId="809"/>
    <cellStyle name="20% — акцент1 15" xfId="810"/>
    <cellStyle name="20% — акцент1 16" xfId="811"/>
    <cellStyle name="20% — акцент1 17" xfId="812"/>
    <cellStyle name="20% — акцент1 18" xfId="813"/>
    <cellStyle name="20% — акцент1 19" xfId="814"/>
    <cellStyle name="20% - Акцент1 2" xfId="815"/>
    <cellStyle name="20% — акцент1 2" xfId="816"/>
    <cellStyle name="20% - Акцент1 2 10" xfId="817"/>
    <cellStyle name="20% — акцент1 2 10" xfId="7010"/>
    <cellStyle name="20% - Акцент1 2 10 10" xfId="8631"/>
    <cellStyle name="20% - Акцент1 2 10 11" xfId="8776"/>
    <cellStyle name="20% - Акцент1 2 10 12" xfId="9762"/>
    <cellStyle name="20% - Акцент1 2 10 13" xfId="10677"/>
    <cellStyle name="20% - Акцент1 2 10 14" xfId="11311"/>
    <cellStyle name="20% - Акцент1 2 10 15" xfId="11546"/>
    <cellStyle name="20% - Акцент1 2 10 16" xfId="11781"/>
    <cellStyle name="20% - Акцент1 2 10 17" xfId="12016"/>
    <cellStyle name="20% - Акцент1 2 10 18" xfId="12251"/>
    <cellStyle name="20% - Акцент1 2 10 19" xfId="12486"/>
    <cellStyle name="20% - Акцент1 2 10 2" xfId="4526"/>
    <cellStyle name="20% - Акцент1 2 10 20" xfId="12721"/>
    <cellStyle name="20% - Акцент1 2 10 21" xfId="12956"/>
    <cellStyle name="20% - Акцент1 2 10 22" xfId="13191"/>
    <cellStyle name="20% - Акцент1 2 10 23" xfId="13426"/>
    <cellStyle name="20% - Акцент1 2 10 24" xfId="13661"/>
    <cellStyle name="20% - Акцент1 2 10 25" xfId="13895"/>
    <cellStyle name="20% - Акцент1 2 10 26" xfId="14121"/>
    <cellStyle name="20% - Акцент1 2 10 27" xfId="14347"/>
    <cellStyle name="20% - Акцент1 2 10 28" xfId="14567"/>
    <cellStyle name="20% - Акцент1 2 10 29" xfId="14789"/>
    <cellStyle name="20% - Акцент1 2 10 3" xfId="7212"/>
    <cellStyle name="20% - Акцент1 2 10 30" xfId="14985"/>
    <cellStyle name="20% - Акцент1 2 10 31" xfId="15181"/>
    <cellStyle name="20% - Акцент1 2 10 32" xfId="15325"/>
    <cellStyle name="20% - Акцент1 2 10 33" xfId="15469"/>
    <cellStyle name="20% - Акцент1 2 10 4" xfId="7421"/>
    <cellStyle name="20% - Акцент1 2 10 5" xfId="7648"/>
    <cellStyle name="20% - Акцент1 2 10 6" xfId="7870"/>
    <cellStyle name="20% - Акцент1 2 10 7" xfId="8092"/>
    <cellStyle name="20% - Акцент1 2 10 8" xfId="8289"/>
    <cellStyle name="20% - Акцент1 2 10 9" xfId="8486"/>
    <cellStyle name="20% - Акцент1 2 11" xfId="4524"/>
    <cellStyle name="20% — акцент1 2 11" xfId="7213"/>
    <cellStyle name="20% - Акцент1 2 12" xfId="5353"/>
    <cellStyle name="20% — акцент1 2 12" xfId="7422"/>
    <cellStyle name="20% - Акцент1 2 13" xfId="6199"/>
    <cellStyle name="20% — акцент1 2 13" xfId="7649"/>
    <cellStyle name="20% - Акцент1 2 14" xfId="6290"/>
    <cellStyle name="20% — акцент1 2 14" xfId="7871"/>
    <cellStyle name="20% - Акцент1 2 15" xfId="6399"/>
    <cellStyle name="20% — акцент1 2 15" xfId="8093"/>
    <cellStyle name="20% - Акцент1 2 16" xfId="6526"/>
    <cellStyle name="20% — акцент1 2 16" xfId="8290"/>
    <cellStyle name="20% - Акцент1 2 17" xfId="6671"/>
    <cellStyle name="20% — акцент1 2 17" xfId="8487"/>
    <cellStyle name="20% - Акцент1 2 18" xfId="6834"/>
    <cellStyle name="20% — акцент1 2 18" xfId="8632"/>
    <cellStyle name="20% - Акцент1 2 19" xfId="7011"/>
    <cellStyle name="20% — акцент1 2 19" xfId="8777"/>
    <cellStyle name="20% - Акцент1 2 2" xfId="818"/>
    <cellStyle name="20% — акцент1 2 2" xfId="4525"/>
    <cellStyle name="20% - Акцент1 2 2 10" xfId="6831"/>
    <cellStyle name="20% - Акцент1 2 2 11" xfId="7008"/>
    <cellStyle name="20% - Акцент1 2 2 12" xfId="7211"/>
    <cellStyle name="20% - Акцент1 2 2 13" xfId="7420"/>
    <cellStyle name="20% - Акцент1 2 2 14" xfId="7647"/>
    <cellStyle name="20% - Акцент1 2 2 15" xfId="7869"/>
    <cellStyle name="20% - Акцент1 2 2 16" xfId="8091"/>
    <cellStyle name="20% - Акцент1 2 2 17" xfId="8288"/>
    <cellStyle name="20% - Акцент1 2 2 18" xfId="8485"/>
    <cellStyle name="20% - Акцент1 2 2 19" xfId="8630"/>
    <cellStyle name="20% - Акцент1 2 2 2" xfId="819"/>
    <cellStyle name="20% - Акцент1 2 2 20" xfId="8775"/>
    <cellStyle name="20% - Акцент1 2 2 21" xfId="8787"/>
    <cellStyle name="20% - Акцент1 2 2 22" xfId="8993"/>
    <cellStyle name="20% - Акцент1 2 2 23" xfId="9238"/>
    <cellStyle name="20% - Акцент1 2 2 24" xfId="9372"/>
    <cellStyle name="20% - Акцент1 2 2 25" xfId="9461"/>
    <cellStyle name="20% - Акцент1 2 2 26" xfId="9549"/>
    <cellStyle name="20% - Акцент1 2 2 27" xfId="9625"/>
    <cellStyle name="20% - Акцент1 2 2 28" xfId="9660"/>
    <cellStyle name="20% - Акцент1 2 2 29" xfId="9753"/>
    <cellStyle name="20% - Акцент1 2 2 3" xfId="4527"/>
    <cellStyle name="20% - Акцент1 2 2 30" xfId="9763"/>
    <cellStyle name="20% - Акцент1 2 2 31" xfId="10676"/>
    <cellStyle name="20% - Акцент1 2 2 32" xfId="11310"/>
    <cellStyle name="20% - Акцент1 2 2 33" xfId="11545"/>
    <cellStyle name="20% - Акцент1 2 2 34" xfId="11780"/>
    <cellStyle name="20% - Акцент1 2 2 35" xfId="12015"/>
    <cellStyle name="20% - Акцент1 2 2 36" xfId="12250"/>
    <cellStyle name="20% - Акцент1 2 2 37" xfId="12485"/>
    <cellStyle name="20% - Акцент1 2 2 38" xfId="12720"/>
    <cellStyle name="20% - Акцент1 2 2 39" xfId="12955"/>
    <cellStyle name="20% - Акцент1 2 2 4" xfId="5350"/>
    <cellStyle name="20% - Акцент1 2 2 40" xfId="13190"/>
    <cellStyle name="20% - Акцент1 2 2 41" xfId="13425"/>
    <cellStyle name="20% - Акцент1 2 2 42" xfId="13660"/>
    <cellStyle name="20% - Акцент1 2 2 43" xfId="13894"/>
    <cellStyle name="20% - Акцент1 2 2 44" xfId="14120"/>
    <cellStyle name="20% - Акцент1 2 2 45" xfId="14346"/>
    <cellStyle name="20% - Акцент1 2 2 46" xfId="14566"/>
    <cellStyle name="20% - Акцент1 2 2 47" xfId="14788"/>
    <cellStyle name="20% - Акцент1 2 2 48" xfId="14984"/>
    <cellStyle name="20% - Акцент1 2 2 49" xfId="15180"/>
    <cellStyle name="20% - Акцент1 2 2 5" xfId="6196"/>
    <cellStyle name="20% - Акцент1 2 2 50" xfId="15324"/>
    <cellStyle name="20% - Акцент1 2 2 51" xfId="15468"/>
    <cellStyle name="20% - Акцент1 2 2 52" xfId="15478"/>
    <cellStyle name="20% - Акцент1 2 2 53" xfId="15666"/>
    <cellStyle name="20% - Акцент1 2 2 54" xfId="15742"/>
    <cellStyle name="20% - Акцент1 2 2 6" xfId="6287"/>
    <cellStyle name="20% - Акцент1 2 2 7" xfId="6396"/>
    <cellStyle name="20% - Акцент1 2 2 8" xfId="6523"/>
    <cellStyle name="20% - Акцент1 2 2 9" xfId="6668"/>
    <cellStyle name="20% - Акцент1 2 20" xfId="7214"/>
    <cellStyle name="20% — акцент1 2 20" xfId="8786"/>
    <cellStyle name="20% - Акцент1 2 21" xfId="7423"/>
    <cellStyle name="20% — акцент1 2 21" xfId="8994"/>
    <cellStyle name="20% - Акцент1 2 22" xfId="7650"/>
    <cellStyle name="20% — акцент1 2 22" xfId="9239"/>
    <cellStyle name="20% - Акцент1 2 23" xfId="7872"/>
    <cellStyle name="20% — акцент1 2 23" xfId="9373"/>
    <cellStyle name="20% - Акцент1 2 24" xfId="8094"/>
    <cellStyle name="20% — акцент1 2 24" xfId="9462"/>
    <cellStyle name="20% - Акцент1 2 25" xfId="8291"/>
    <cellStyle name="20% — акцент1 2 25" xfId="9550"/>
    <cellStyle name="20% - Акцент1 2 26" xfId="8488"/>
    <cellStyle name="20% — акцент1 2 26" xfId="9626"/>
    <cellStyle name="20% - Акцент1 2 27" xfId="8633"/>
    <cellStyle name="20% — акцент1 2 27" xfId="9661"/>
    <cellStyle name="20% - Акцент1 2 28" xfId="8778"/>
    <cellStyle name="20% — акцент1 2 28" xfId="9754"/>
    <cellStyle name="20% - Акцент1 2 29" xfId="8785"/>
    <cellStyle name="20% — акцент1 2 29" xfId="9761"/>
    <cellStyle name="20% - Акцент1 2 3" xfId="820"/>
    <cellStyle name="20% — акцент1 2 3" xfId="5352"/>
    <cellStyle name="20% - Акцент1 2 3 10" xfId="7007"/>
    <cellStyle name="20% - Акцент1 2 3 11" xfId="7210"/>
    <cellStyle name="20% - Акцент1 2 3 12" xfId="7419"/>
    <cellStyle name="20% - Акцент1 2 3 13" xfId="7646"/>
    <cellStyle name="20% - Акцент1 2 3 14" xfId="7868"/>
    <cellStyle name="20% - Акцент1 2 3 15" xfId="8090"/>
    <cellStyle name="20% - Акцент1 2 3 16" xfId="8287"/>
    <cellStyle name="20% - Акцент1 2 3 17" xfId="8484"/>
    <cellStyle name="20% - Акцент1 2 3 18" xfId="8629"/>
    <cellStyle name="20% - Акцент1 2 3 19" xfId="8774"/>
    <cellStyle name="20% - Акцент1 2 3 2" xfId="821"/>
    <cellStyle name="20% - Акцент1 2 3 20" xfId="9764"/>
    <cellStyle name="20% - Акцент1 2 3 21" xfId="10668"/>
    <cellStyle name="20% - Акцент1 2 3 22" xfId="11309"/>
    <cellStyle name="20% - Акцент1 2 3 23" xfId="11544"/>
    <cellStyle name="20% - Акцент1 2 3 24" xfId="11779"/>
    <cellStyle name="20% - Акцент1 2 3 25" xfId="12014"/>
    <cellStyle name="20% - Акцент1 2 3 26" xfId="12249"/>
    <cellStyle name="20% - Акцент1 2 3 27" xfId="12484"/>
    <cellStyle name="20% - Акцент1 2 3 28" xfId="12719"/>
    <cellStyle name="20% - Акцент1 2 3 29" xfId="12954"/>
    <cellStyle name="20% - Акцент1 2 3 3" xfId="4528"/>
    <cellStyle name="20% - Акцент1 2 3 30" xfId="13189"/>
    <cellStyle name="20% - Акцент1 2 3 31" xfId="13424"/>
    <cellStyle name="20% - Акцент1 2 3 32" xfId="13659"/>
    <cellStyle name="20% - Акцент1 2 3 33" xfId="13893"/>
    <cellStyle name="20% - Акцент1 2 3 34" xfId="14119"/>
    <cellStyle name="20% - Акцент1 2 3 35" xfId="14345"/>
    <cellStyle name="20% - Акцент1 2 3 36" xfId="14565"/>
    <cellStyle name="20% - Акцент1 2 3 37" xfId="14787"/>
    <cellStyle name="20% - Акцент1 2 3 38" xfId="14983"/>
    <cellStyle name="20% - Акцент1 2 3 39" xfId="15179"/>
    <cellStyle name="20% - Акцент1 2 3 4" xfId="6195"/>
    <cellStyle name="20% - Акцент1 2 3 40" xfId="15323"/>
    <cellStyle name="20% - Акцент1 2 3 41" xfId="15467"/>
    <cellStyle name="20% - Акцент1 2 3 5" xfId="6286"/>
    <cellStyle name="20% - Акцент1 2 3 6" xfId="6395"/>
    <cellStyle name="20% - Акцент1 2 3 7" xfId="6522"/>
    <cellStyle name="20% - Акцент1 2 3 8" xfId="6667"/>
    <cellStyle name="20% - Акцент1 2 3 9" xfId="6830"/>
    <cellStyle name="20% - Акцент1 2 30" xfId="8995"/>
    <cellStyle name="20% — акцент1 2 30" xfId="10679"/>
    <cellStyle name="20% - Акцент1 2 31" xfId="9240"/>
    <cellStyle name="20% — акцент1 2 31" xfId="11312"/>
    <cellStyle name="20% - Акцент1 2 32" xfId="9374"/>
    <cellStyle name="20% — акцент1 2 32" xfId="11547"/>
    <cellStyle name="20% - Акцент1 2 33" xfId="9463"/>
    <cellStyle name="20% — акцент1 2 33" xfId="11782"/>
    <cellStyle name="20% - Акцент1 2 34" xfId="9551"/>
    <cellStyle name="20% — акцент1 2 34" xfId="12017"/>
    <cellStyle name="20% - Акцент1 2 35" xfId="9627"/>
    <cellStyle name="20% — акцент1 2 35" xfId="12252"/>
    <cellStyle name="20% - Акцент1 2 36" xfId="9662"/>
    <cellStyle name="20% — акцент1 2 36" xfId="12487"/>
    <cellStyle name="20% - Акцент1 2 37" xfId="9755"/>
    <cellStyle name="20% — акцент1 2 37" xfId="12722"/>
    <cellStyle name="20% - Акцент1 2 38" xfId="9760"/>
    <cellStyle name="20% — акцент1 2 38" xfId="12957"/>
    <cellStyle name="20% - Акцент1 2 39" xfId="10687"/>
    <cellStyle name="20% — акцент1 2 39" xfId="13192"/>
    <cellStyle name="20% - Акцент1 2 4" xfId="822"/>
    <cellStyle name="20% — акцент1 2 4" xfId="6198"/>
    <cellStyle name="20% - Акцент1 2 4 10" xfId="7418"/>
    <cellStyle name="20% - Акцент1 2 4 11" xfId="7645"/>
    <cellStyle name="20% - Акцент1 2 4 12" xfId="7867"/>
    <cellStyle name="20% - Акцент1 2 4 13" xfId="8089"/>
    <cellStyle name="20% - Акцент1 2 4 14" xfId="8286"/>
    <cellStyle name="20% - Акцент1 2 4 15" xfId="8483"/>
    <cellStyle name="20% - Акцент1 2 4 16" xfId="8628"/>
    <cellStyle name="20% - Акцент1 2 4 17" xfId="8773"/>
    <cellStyle name="20% - Акцент1 2 4 18" xfId="9765"/>
    <cellStyle name="20% - Акцент1 2 4 19" xfId="10666"/>
    <cellStyle name="20% - Акцент1 2 4 2" xfId="4529"/>
    <cellStyle name="20% - Акцент1 2 4 20" xfId="11308"/>
    <cellStyle name="20% - Акцент1 2 4 21" xfId="11543"/>
    <cellStyle name="20% - Акцент1 2 4 22" xfId="11778"/>
    <cellStyle name="20% - Акцент1 2 4 23" xfId="12013"/>
    <cellStyle name="20% - Акцент1 2 4 24" xfId="12248"/>
    <cellStyle name="20% - Акцент1 2 4 25" xfId="12483"/>
    <cellStyle name="20% - Акцент1 2 4 26" xfId="12718"/>
    <cellStyle name="20% - Акцент1 2 4 27" xfId="12953"/>
    <cellStyle name="20% - Акцент1 2 4 28" xfId="13188"/>
    <cellStyle name="20% - Акцент1 2 4 29" xfId="13423"/>
    <cellStyle name="20% - Акцент1 2 4 3" xfId="6285"/>
    <cellStyle name="20% - Акцент1 2 4 30" xfId="13658"/>
    <cellStyle name="20% - Акцент1 2 4 31" xfId="13892"/>
    <cellStyle name="20% - Акцент1 2 4 32" xfId="14118"/>
    <cellStyle name="20% - Акцент1 2 4 33" xfId="14344"/>
    <cellStyle name="20% - Акцент1 2 4 34" xfId="14564"/>
    <cellStyle name="20% - Акцент1 2 4 35" xfId="14786"/>
    <cellStyle name="20% - Акцент1 2 4 36" xfId="14982"/>
    <cellStyle name="20% - Акцент1 2 4 37" xfId="15178"/>
    <cellStyle name="20% - Акцент1 2 4 38" xfId="15322"/>
    <cellStyle name="20% - Акцент1 2 4 39" xfId="15466"/>
    <cellStyle name="20% - Акцент1 2 4 4" xfId="6394"/>
    <cellStyle name="20% - Акцент1 2 4 5" xfId="6521"/>
    <cellStyle name="20% - Акцент1 2 4 6" xfId="6666"/>
    <cellStyle name="20% - Акцент1 2 4 7" xfId="6829"/>
    <cellStyle name="20% - Акцент1 2 4 8" xfId="7006"/>
    <cellStyle name="20% - Акцент1 2 4 9" xfId="7209"/>
    <cellStyle name="20% - Акцент1 2 40" xfId="11313"/>
    <cellStyle name="20% — акцент1 2 40" xfId="13427"/>
    <cellStyle name="20% - Акцент1 2 41" xfId="11548"/>
    <cellStyle name="20% — акцент1 2 41" xfId="13662"/>
    <cellStyle name="20% - Акцент1 2 42" xfId="11783"/>
    <cellStyle name="20% — акцент1 2 42" xfId="13896"/>
    <cellStyle name="20% - Акцент1 2 43" xfId="12018"/>
    <cellStyle name="20% — акцент1 2 43" xfId="14122"/>
    <cellStyle name="20% - Акцент1 2 44" xfId="12253"/>
    <cellStyle name="20% — акцент1 2 44" xfId="14348"/>
    <cellStyle name="20% - Акцент1 2 45" xfId="12488"/>
    <cellStyle name="20% — акцент1 2 45" xfId="14568"/>
    <cellStyle name="20% - Акцент1 2 46" xfId="12723"/>
    <cellStyle name="20% — акцент1 2 46" xfId="14790"/>
    <cellStyle name="20% - Акцент1 2 47" xfId="12958"/>
    <cellStyle name="20% — акцент1 2 47" xfId="14986"/>
    <cellStyle name="20% - Акцент1 2 48" xfId="13193"/>
    <cellStyle name="20% — акцент1 2 48" xfId="15182"/>
    <cellStyle name="20% - Акцент1 2 49" xfId="13428"/>
    <cellStyle name="20% — акцент1 2 49" xfId="15326"/>
    <cellStyle name="20% - Акцент1 2 5" xfId="823"/>
    <cellStyle name="20% — акцент1 2 5" xfId="6289"/>
    <cellStyle name="20% - Акцент1 2 5 10" xfId="7644"/>
    <cellStyle name="20% - Акцент1 2 5 11" xfId="7866"/>
    <cellStyle name="20% - Акцент1 2 5 12" xfId="8088"/>
    <cellStyle name="20% - Акцент1 2 5 13" xfId="8285"/>
    <cellStyle name="20% - Акцент1 2 5 14" xfId="8482"/>
    <cellStyle name="20% - Акцент1 2 5 15" xfId="8627"/>
    <cellStyle name="20% - Акцент1 2 5 16" xfId="8772"/>
    <cellStyle name="20% - Акцент1 2 5 17" xfId="9766"/>
    <cellStyle name="20% - Акцент1 2 5 18" xfId="10658"/>
    <cellStyle name="20% - Акцент1 2 5 19" xfId="11307"/>
    <cellStyle name="20% - Акцент1 2 5 2" xfId="4530"/>
    <cellStyle name="20% - Акцент1 2 5 20" xfId="11542"/>
    <cellStyle name="20% - Акцент1 2 5 21" xfId="11777"/>
    <cellStyle name="20% - Акцент1 2 5 22" xfId="12012"/>
    <cellStyle name="20% - Акцент1 2 5 23" xfId="12247"/>
    <cellStyle name="20% - Акцент1 2 5 24" xfId="12482"/>
    <cellStyle name="20% - Акцент1 2 5 25" xfId="12717"/>
    <cellStyle name="20% - Акцент1 2 5 26" xfId="12952"/>
    <cellStyle name="20% - Акцент1 2 5 27" xfId="13187"/>
    <cellStyle name="20% - Акцент1 2 5 28" xfId="13422"/>
    <cellStyle name="20% - Акцент1 2 5 29" xfId="13657"/>
    <cellStyle name="20% - Акцент1 2 5 3" xfId="6393"/>
    <cellStyle name="20% - Акцент1 2 5 30" xfId="13891"/>
    <cellStyle name="20% - Акцент1 2 5 31" xfId="14117"/>
    <cellStyle name="20% - Акцент1 2 5 32" xfId="14343"/>
    <cellStyle name="20% - Акцент1 2 5 33" xfId="14563"/>
    <cellStyle name="20% - Акцент1 2 5 34" xfId="14785"/>
    <cellStyle name="20% - Акцент1 2 5 35" xfId="14981"/>
    <cellStyle name="20% - Акцент1 2 5 36" xfId="15177"/>
    <cellStyle name="20% - Акцент1 2 5 37" xfId="15321"/>
    <cellStyle name="20% - Акцент1 2 5 38" xfId="15465"/>
    <cellStyle name="20% - Акцент1 2 5 4" xfId="6520"/>
    <cellStyle name="20% - Акцент1 2 5 5" xfId="6665"/>
    <cellStyle name="20% - Акцент1 2 5 6" xfId="6828"/>
    <cellStyle name="20% - Акцент1 2 5 7" xfId="7005"/>
    <cellStyle name="20% - Акцент1 2 5 8" xfId="7208"/>
    <cellStyle name="20% - Акцент1 2 5 9" xfId="7417"/>
    <cellStyle name="20% - Акцент1 2 50" xfId="13663"/>
    <cellStyle name="20% — акцент1 2 50" xfId="15470"/>
    <cellStyle name="20% - Акцент1 2 51" xfId="13897"/>
    <cellStyle name="20% — акцент1 2 51" xfId="15477"/>
    <cellStyle name="20% - Акцент1 2 52" xfId="14123"/>
    <cellStyle name="20% — акцент1 2 52" xfId="15667"/>
    <cellStyle name="20% - Акцент1 2 53" xfId="14349"/>
    <cellStyle name="20% — акцент1 2 53" xfId="15743"/>
    <cellStyle name="20% - Акцент1 2 54" xfId="14569"/>
    <cellStyle name="20% - Акцент1 2 55" xfId="14791"/>
    <cellStyle name="20% - Акцент1 2 56" xfId="14987"/>
    <cellStyle name="20% - Акцент1 2 57" xfId="15183"/>
    <cellStyle name="20% - Акцент1 2 58" xfId="15327"/>
    <cellStyle name="20% - Акцент1 2 59" xfId="15471"/>
    <cellStyle name="20% - Акцент1 2 6" xfId="824"/>
    <cellStyle name="20% — акцент1 2 6" xfId="6398"/>
    <cellStyle name="20% - Акцент1 2 6 10" xfId="7865"/>
    <cellStyle name="20% - Акцент1 2 6 11" xfId="8087"/>
    <cellStyle name="20% - Акцент1 2 6 12" xfId="8284"/>
    <cellStyle name="20% - Акцент1 2 6 13" xfId="8481"/>
    <cellStyle name="20% - Акцент1 2 6 14" xfId="8626"/>
    <cellStyle name="20% - Акцент1 2 6 15" xfId="8771"/>
    <cellStyle name="20% - Акцент1 2 6 16" xfId="9767"/>
    <cellStyle name="20% - Акцент1 2 6 17" xfId="10656"/>
    <cellStyle name="20% - Акцент1 2 6 18" xfId="11306"/>
    <cellStyle name="20% - Акцент1 2 6 19" xfId="11541"/>
    <cellStyle name="20% - Акцент1 2 6 2" xfId="4531"/>
    <cellStyle name="20% - Акцент1 2 6 20" xfId="11776"/>
    <cellStyle name="20% - Акцент1 2 6 21" xfId="12011"/>
    <cellStyle name="20% - Акцент1 2 6 22" xfId="12246"/>
    <cellStyle name="20% - Акцент1 2 6 23" xfId="12481"/>
    <cellStyle name="20% - Акцент1 2 6 24" xfId="12716"/>
    <cellStyle name="20% - Акцент1 2 6 25" xfId="12951"/>
    <cellStyle name="20% - Акцент1 2 6 26" xfId="13186"/>
    <cellStyle name="20% - Акцент1 2 6 27" xfId="13421"/>
    <cellStyle name="20% - Акцент1 2 6 28" xfId="13656"/>
    <cellStyle name="20% - Акцент1 2 6 29" xfId="13890"/>
    <cellStyle name="20% - Акцент1 2 6 3" xfId="6519"/>
    <cellStyle name="20% - Акцент1 2 6 30" xfId="14116"/>
    <cellStyle name="20% - Акцент1 2 6 31" xfId="14342"/>
    <cellStyle name="20% - Акцент1 2 6 32" xfId="14562"/>
    <cellStyle name="20% - Акцент1 2 6 33" xfId="14784"/>
    <cellStyle name="20% - Акцент1 2 6 34" xfId="14980"/>
    <cellStyle name="20% - Акцент1 2 6 35" xfId="15176"/>
    <cellStyle name="20% - Акцент1 2 6 36" xfId="15320"/>
    <cellStyle name="20% - Акцент1 2 6 37" xfId="15464"/>
    <cellStyle name="20% - Акцент1 2 6 4" xfId="6664"/>
    <cellStyle name="20% - Акцент1 2 6 5" xfId="6827"/>
    <cellStyle name="20% - Акцент1 2 6 6" xfId="7004"/>
    <cellStyle name="20% - Акцент1 2 6 7" xfId="7207"/>
    <cellStyle name="20% - Акцент1 2 6 8" xfId="7416"/>
    <cellStyle name="20% - Акцент1 2 6 9" xfId="7643"/>
    <cellStyle name="20% - Акцент1 2 60" xfId="15476"/>
    <cellStyle name="20% - Акцент1 2 61" xfId="15668"/>
    <cellStyle name="20% - Акцент1 2 62" xfId="15744"/>
    <cellStyle name="20% - Акцент1 2 7" xfId="825"/>
    <cellStyle name="20% — акцент1 2 7" xfId="6525"/>
    <cellStyle name="20% - Акцент1 2 7 10" xfId="8086"/>
    <cellStyle name="20% - Акцент1 2 7 11" xfId="8283"/>
    <cellStyle name="20% - Акцент1 2 7 12" xfId="8480"/>
    <cellStyle name="20% - Акцент1 2 7 13" xfId="8625"/>
    <cellStyle name="20% - Акцент1 2 7 14" xfId="8770"/>
    <cellStyle name="20% - Акцент1 2 7 15" xfId="9768"/>
    <cellStyle name="20% - Акцент1 2 7 16" xfId="10655"/>
    <cellStyle name="20% - Акцент1 2 7 17" xfId="11305"/>
    <cellStyle name="20% - Акцент1 2 7 18" xfId="11540"/>
    <cellStyle name="20% - Акцент1 2 7 19" xfId="11775"/>
    <cellStyle name="20% - Акцент1 2 7 2" xfId="4532"/>
    <cellStyle name="20% - Акцент1 2 7 20" xfId="12010"/>
    <cellStyle name="20% - Акцент1 2 7 21" xfId="12245"/>
    <cellStyle name="20% - Акцент1 2 7 22" xfId="12480"/>
    <cellStyle name="20% - Акцент1 2 7 23" xfId="12715"/>
    <cellStyle name="20% - Акцент1 2 7 24" xfId="12950"/>
    <cellStyle name="20% - Акцент1 2 7 25" xfId="13185"/>
    <cellStyle name="20% - Акцент1 2 7 26" xfId="13420"/>
    <cellStyle name="20% - Акцент1 2 7 27" xfId="13655"/>
    <cellStyle name="20% - Акцент1 2 7 28" xfId="13889"/>
    <cellStyle name="20% - Акцент1 2 7 29" xfId="14115"/>
    <cellStyle name="20% - Акцент1 2 7 3" xfId="6663"/>
    <cellStyle name="20% - Акцент1 2 7 30" xfId="14341"/>
    <cellStyle name="20% - Акцент1 2 7 31" xfId="14561"/>
    <cellStyle name="20% - Акцент1 2 7 32" xfId="14783"/>
    <cellStyle name="20% - Акцент1 2 7 33" xfId="14979"/>
    <cellStyle name="20% - Акцент1 2 7 34" xfId="15175"/>
    <cellStyle name="20% - Акцент1 2 7 35" xfId="15319"/>
    <cellStyle name="20% - Акцент1 2 7 36" xfId="15463"/>
    <cellStyle name="20% - Акцент1 2 7 4" xfId="6826"/>
    <cellStyle name="20% - Акцент1 2 7 5" xfId="7003"/>
    <cellStyle name="20% - Акцент1 2 7 6" xfId="7206"/>
    <cellStyle name="20% - Акцент1 2 7 7" xfId="7415"/>
    <cellStyle name="20% - Акцент1 2 7 8" xfId="7642"/>
    <cellStyle name="20% - Акцент1 2 7 9" xfId="7864"/>
    <cellStyle name="20% - Акцент1 2 8" xfId="826"/>
    <cellStyle name="20% — акцент1 2 8" xfId="6670"/>
    <cellStyle name="20% - Акцент1 2 8 10" xfId="8282"/>
    <cellStyle name="20% - Акцент1 2 8 11" xfId="8479"/>
    <cellStyle name="20% - Акцент1 2 8 12" xfId="8624"/>
    <cellStyle name="20% - Акцент1 2 8 13" xfId="8769"/>
    <cellStyle name="20% - Акцент1 2 8 14" xfId="9769"/>
    <cellStyle name="20% - Акцент1 2 8 15" xfId="10647"/>
    <cellStyle name="20% - Акцент1 2 8 16" xfId="11304"/>
    <cellStyle name="20% - Акцент1 2 8 17" xfId="11539"/>
    <cellStyle name="20% - Акцент1 2 8 18" xfId="11774"/>
    <cellStyle name="20% - Акцент1 2 8 19" xfId="12009"/>
    <cellStyle name="20% - Акцент1 2 8 2" xfId="4533"/>
    <cellStyle name="20% - Акцент1 2 8 20" xfId="12244"/>
    <cellStyle name="20% - Акцент1 2 8 21" xfId="12479"/>
    <cellStyle name="20% - Акцент1 2 8 22" xfId="12714"/>
    <cellStyle name="20% - Акцент1 2 8 23" xfId="12949"/>
    <cellStyle name="20% - Акцент1 2 8 24" xfId="13184"/>
    <cellStyle name="20% - Акцент1 2 8 25" xfId="13419"/>
    <cellStyle name="20% - Акцент1 2 8 26" xfId="13654"/>
    <cellStyle name="20% - Акцент1 2 8 27" xfId="13888"/>
    <cellStyle name="20% - Акцент1 2 8 28" xfId="14114"/>
    <cellStyle name="20% - Акцент1 2 8 29" xfId="14340"/>
    <cellStyle name="20% - Акцент1 2 8 3" xfId="6825"/>
    <cellStyle name="20% - Акцент1 2 8 30" xfId="14560"/>
    <cellStyle name="20% - Акцент1 2 8 31" xfId="14782"/>
    <cellStyle name="20% - Акцент1 2 8 32" xfId="14978"/>
    <cellStyle name="20% - Акцент1 2 8 33" xfId="15174"/>
    <cellStyle name="20% - Акцент1 2 8 34" xfId="15318"/>
    <cellStyle name="20% - Акцент1 2 8 35" xfId="15462"/>
    <cellStyle name="20% - Акцент1 2 8 4" xfId="7002"/>
    <cellStyle name="20% - Акцент1 2 8 5" xfId="7205"/>
    <cellStyle name="20% - Акцент1 2 8 6" xfId="7414"/>
    <cellStyle name="20% - Акцент1 2 8 7" xfId="7641"/>
    <cellStyle name="20% - Акцент1 2 8 8" xfId="7863"/>
    <cellStyle name="20% - Акцент1 2 8 9" xfId="8085"/>
    <cellStyle name="20% - Акцент1 2 9" xfId="827"/>
    <cellStyle name="20% — акцент1 2 9" xfId="6833"/>
    <cellStyle name="20% - Акцент1 2 9 10" xfId="8478"/>
    <cellStyle name="20% - Акцент1 2 9 11" xfId="8623"/>
    <cellStyle name="20% - Акцент1 2 9 12" xfId="8768"/>
    <cellStyle name="20% - Акцент1 2 9 13" xfId="9770"/>
    <cellStyle name="20% - Акцент1 2 9 14" xfId="10645"/>
    <cellStyle name="20% - Акцент1 2 9 15" xfId="11303"/>
    <cellStyle name="20% - Акцент1 2 9 16" xfId="11538"/>
    <cellStyle name="20% - Акцент1 2 9 17" xfId="11773"/>
    <cellStyle name="20% - Акцент1 2 9 18" xfId="12008"/>
    <cellStyle name="20% - Акцент1 2 9 19" xfId="12243"/>
    <cellStyle name="20% - Акцент1 2 9 2" xfId="4534"/>
    <cellStyle name="20% - Акцент1 2 9 20" xfId="12478"/>
    <cellStyle name="20% - Акцент1 2 9 21" xfId="12713"/>
    <cellStyle name="20% - Акцент1 2 9 22" xfId="12948"/>
    <cellStyle name="20% - Акцент1 2 9 23" xfId="13183"/>
    <cellStyle name="20% - Акцент1 2 9 24" xfId="13418"/>
    <cellStyle name="20% - Акцент1 2 9 25" xfId="13653"/>
    <cellStyle name="20% - Акцент1 2 9 26" xfId="13887"/>
    <cellStyle name="20% - Акцент1 2 9 27" xfId="14113"/>
    <cellStyle name="20% - Акцент1 2 9 28" xfId="14339"/>
    <cellStyle name="20% - Акцент1 2 9 29" xfId="14559"/>
    <cellStyle name="20% - Акцент1 2 9 3" xfId="7001"/>
    <cellStyle name="20% - Акцент1 2 9 30" xfId="14781"/>
    <cellStyle name="20% - Акцент1 2 9 31" xfId="14977"/>
    <cellStyle name="20% - Акцент1 2 9 32" xfId="15173"/>
    <cellStyle name="20% - Акцент1 2 9 33" xfId="15317"/>
    <cellStyle name="20% - Акцент1 2 9 34" xfId="15461"/>
    <cellStyle name="20% - Акцент1 2 9 4" xfId="7204"/>
    <cellStyle name="20% - Акцент1 2 9 5" xfId="7413"/>
    <cellStyle name="20% - Акцент1 2 9 6" xfId="7640"/>
    <cellStyle name="20% - Акцент1 2 9 7" xfId="7862"/>
    <cellStyle name="20% - Акцент1 2 9 8" xfId="8084"/>
    <cellStyle name="20% - Акцент1 2 9 9" xfId="8281"/>
    <cellStyle name="20% - Акцент1 2_46EE.2011(v1.0)" xfId="828"/>
    <cellStyle name="20% — акцент1 20" xfId="829"/>
    <cellStyle name="20% — акцент1 21" xfId="830"/>
    <cellStyle name="20% — акцент1 22" xfId="4523"/>
    <cellStyle name="20% — акцент1 23" xfId="5354"/>
    <cellStyle name="20% — акцент1 24" xfId="6200"/>
    <cellStyle name="20% — акцент1 25" xfId="6291"/>
    <cellStyle name="20% — акцент1 26" xfId="6400"/>
    <cellStyle name="20% — акцент1 27" xfId="6527"/>
    <cellStyle name="20% — акцент1 28" xfId="6672"/>
    <cellStyle name="20% — акцент1 29" xfId="6835"/>
    <cellStyle name="20% - Акцент1 3" xfId="831"/>
    <cellStyle name="20% — акцент1 3" xfId="832"/>
    <cellStyle name="20% - Акцент1 3 10" xfId="833"/>
    <cellStyle name="20% - Акцент1 3 10 2" xfId="4536"/>
    <cellStyle name="20% - Акцент1 3 10 3" xfId="9772"/>
    <cellStyle name="20% - Акцент1 3 11" xfId="834"/>
    <cellStyle name="20% - Акцент1 3 12" xfId="4535"/>
    <cellStyle name="20% - Акцент1 3 13" xfId="5342"/>
    <cellStyle name="20% - Акцент1 3 14" xfId="6188"/>
    <cellStyle name="20% - Акцент1 3 15" xfId="6279"/>
    <cellStyle name="20% - Акцент1 3 16" xfId="6388"/>
    <cellStyle name="20% - Акцент1 3 17" xfId="6515"/>
    <cellStyle name="20% - Акцент1 3 18" xfId="6660"/>
    <cellStyle name="20% - Акцент1 3 19" xfId="6823"/>
    <cellStyle name="20% - Акцент1 3 2" xfId="835"/>
    <cellStyle name="20% - Акцент1 3 2 2" xfId="836"/>
    <cellStyle name="20% - Акцент1 3 2 3" xfId="4537"/>
    <cellStyle name="20% - Акцент1 3 2 4" xfId="8789"/>
    <cellStyle name="20% - Акцент1 3 20" xfId="7000"/>
    <cellStyle name="20% - Акцент1 3 21" xfId="7203"/>
    <cellStyle name="20% - Акцент1 3 22" xfId="7412"/>
    <cellStyle name="20% - Акцент1 3 23" xfId="7639"/>
    <cellStyle name="20% - Акцент1 3 24" xfId="7861"/>
    <cellStyle name="20% - Акцент1 3 25" xfId="8083"/>
    <cellStyle name="20% - Акцент1 3 26" xfId="8280"/>
    <cellStyle name="20% - Акцент1 3 27" xfId="8477"/>
    <cellStyle name="20% - Акцент1 3 28" xfId="8622"/>
    <cellStyle name="20% - Акцент1 3 29" xfId="8767"/>
    <cellStyle name="20% - Акцент1 3 3" xfId="837"/>
    <cellStyle name="20% - Акцент1 3 3 2" xfId="838"/>
    <cellStyle name="20% - Акцент1 3 3 3" xfId="4538"/>
    <cellStyle name="20% - Акцент1 3 3 4" xfId="9774"/>
    <cellStyle name="20% - Акцент1 3 30" xfId="8788"/>
    <cellStyle name="20% - Акцент1 3 31" xfId="8992"/>
    <cellStyle name="20% - Акцент1 3 32" xfId="9237"/>
    <cellStyle name="20% - Акцент1 3 33" xfId="9371"/>
    <cellStyle name="20% - Акцент1 3 34" xfId="9460"/>
    <cellStyle name="20% - Акцент1 3 35" xfId="9548"/>
    <cellStyle name="20% - Акцент1 3 36" xfId="9624"/>
    <cellStyle name="20% - Акцент1 3 37" xfId="9659"/>
    <cellStyle name="20% - Акцент1 3 38" xfId="9752"/>
    <cellStyle name="20% - Акцент1 3 39" xfId="9771"/>
    <cellStyle name="20% - Акцент1 3 4" xfId="839"/>
    <cellStyle name="20% - Акцент1 3 4 2" xfId="4539"/>
    <cellStyle name="20% - Акцент1 3 4 3" xfId="9775"/>
    <cellStyle name="20% - Акцент1 3 40" xfId="10637"/>
    <cellStyle name="20% - Акцент1 3 41" xfId="11302"/>
    <cellStyle name="20% - Акцент1 3 42" xfId="11537"/>
    <cellStyle name="20% - Акцент1 3 43" xfId="11772"/>
    <cellStyle name="20% - Акцент1 3 44" xfId="12007"/>
    <cellStyle name="20% - Акцент1 3 45" xfId="12242"/>
    <cellStyle name="20% - Акцент1 3 46" xfId="12477"/>
    <cellStyle name="20% - Акцент1 3 47" xfId="12712"/>
    <cellStyle name="20% - Акцент1 3 48" xfId="12947"/>
    <cellStyle name="20% - Акцент1 3 49" xfId="13182"/>
    <cellStyle name="20% - Акцент1 3 5" xfId="840"/>
    <cellStyle name="20% - Акцент1 3 5 2" xfId="4540"/>
    <cellStyle name="20% - Акцент1 3 5 3" xfId="9776"/>
    <cellStyle name="20% - Акцент1 3 50" xfId="13417"/>
    <cellStyle name="20% - Акцент1 3 51" xfId="13652"/>
    <cellStyle name="20% - Акцент1 3 52" xfId="13886"/>
    <cellStyle name="20% - Акцент1 3 53" xfId="14112"/>
    <cellStyle name="20% - Акцент1 3 54" xfId="14338"/>
    <cellStyle name="20% - Акцент1 3 55" xfId="14558"/>
    <cellStyle name="20% - Акцент1 3 56" xfId="14780"/>
    <cellStyle name="20% - Акцент1 3 57" xfId="14976"/>
    <cellStyle name="20% - Акцент1 3 58" xfId="15172"/>
    <cellStyle name="20% - Акцент1 3 59" xfId="15316"/>
    <cellStyle name="20% - Акцент1 3 6" xfId="841"/>
    <cellStyle name="20% - Акцент1 3 6 2" xfId="4541"/>
    <cellStyle name="20% - Акцент1 3 6 3" xfId="9777"/>
    <cellStyle name="20% - Акцент1 3 60" xfId="15460"/>
    <cellStyle name="20% - Акцент1 3 61" xfId="15479"/>
    <cellStyle name="20% - Акцент1 3 62" xfId="15665"/>
    <cellStyle name="20% - Акцент1 3 63" xfId="15741"/>
    <cellStyle name="20% - Акцент1 3 7" xfId="842"/>
    <cellStyle name="20% - Акцент1 3 7 2" xfId="4542"/>
    <cellStyle name="20% - Акцент1 3 7 3" xfId="9778"/>
    <cellStyle name="20% - Акцент1 3 8" xfId="843"/>
    <cellStyle name="20% - Акцент1 3 8 2" xfId="4543"/>
    <cellStyle name="20% - Акцент1 3 8 3" xfId="9779"/>
    <cellStyle name="20% - Акцент1 3 9" xfId="844"/>
    <cellStyle name="20% - Акцент1 3 9 2" xfId="4544"/>
    <cellStyle name="20% - Акцент1 3 9 3" xfId="9780"/>
    <cellStyle name="20% - Акцент1 3_46EE.2011(v1.0)" xfId="845"/>
    <cellStyle name="20% — акцент1 30" xfId="7012"/>
    <cellStyle name="20% — акцент1 31" xfId="7215"/>
    <cellStyle name="20% — акцент1 32" xfId="7424"/>
    <cellStyle name="20% — акцент1 33" xfId="7651"/>
    <cellStyle name="20% — акцент1 34" xfId="7873"/>
    <cellStyle name="20% — акцент1 35" xfId="8095"/>
    <cellStyle name="20% — акцент1 36" xfId="8292"/>
    <cellStyle name="20% — акцент1 37" xfId="8489"/>
    <cellStyle name="20% — акцент1 38" xfId="8634"/>
    <cellStyle name="20% — акцент1 39" xfId="8779"/>
    <cellStyle name="20% - Акцент1 4" xfId="846"/>
    <cellStyle name="20% — акцент1 4" xfId="847"/>
    <cellStyle name="20% - Акцент1 4 2" xfId="848"/>
    <cellStyle name="20% - Акцент1 4 2 2" xfId="849"/>
    <cellStyle name="20% - Акцент1 4 3" xfId="850"/>
    <cellStyle name="20% - Акцент1 4 3 2" xfId="851"/>
    <cellStyle name="20% - Акцент1 4_46EE.2011(v1.0)" xfId="852"/>
    <cellStyle name="20% — акцент1 40" xfId="8784"/>
    <cellStyle name="20% — акцент1 41" xfId="9008"/>
    <cellStyle name="20% — акцент1 42" xfId="9241"/>
    <cellStyle name="20% — акцент1 43" xfId="9375"/>
    <cellStyle name="20% — акцент1 44" xfId="9464"/>
    <cellStyle name="20% — акцент1 45" xfId="9552"/>
    <cellStyle name="20% — акцент1 46" xfId="9628"/>
    <cellStyle name="20% — акцент1 47" xfId="9663"/>
    <cellStyle name="20% — акцент1 48" xfId="9756"/>
    <cellStyle name="20% — акцент1 49" xfId="9759"/>
    <cellStyle name="20% - Акцент1 5" xfId="853"/>
    <cellStyle name="20% — акцент1 5" xfId="854"/>
    <cellStyle name="20% - Акцент1 5 2" xfId="855"/>
    <cellStyle name="20% - Акцент1 5 2 2" xfId="856"/>
    <cellStyle name="20% - Акцент1 5 3" xfId="857"/>
    <cellStyle name="20% - Акцент1 5 3 2" xfId="858"/>
    <cellStyle name="20% - Акцент1 5_46EE.2011(v1.0)" xfId="859"/>
    <cellStyle name="20% — акцент1 50" xfId="10689"/>
    <cellStyle name="20% — акцент1 51" xfId="11314"/>
    <cellStyle name="20% — акцент1 52" xfId="11549"/>
    <cellStyle name="20% — акцент1 53" xfId="11784"/>
    <cellStyle name="20% — акцент1 54" xfId="12019"/>
    <cellStyle name="20% — акцент1 55" xfId="12254"/>
    <cellStyle name="20% — акцент1 56" xfId="12489"/>
    <cellStyle name="20% — акцент1 57" xfId="12724"/>
    <cellStyle name="20% — акцент1 58" xfId="12959"/>
    <cellStyle name="20% — акцент1 59" xfId="13194"/>
    <cellStyle name="20% - Акцент1 6" xfId="860"/>
    <cellStyle name="20% — акцент1 6" xfId="861"/>
    <cellStyle name="20% - Акцент1 6 2" xfId="862"/>
    <cellStyle name="20% - Акцент1 6 2 2" xfId="863"/>
    <cellStyle name="20% - Акцент1 6 3" xfId="864"/>
    <cellStyle name="20% - Акцент1 6 3 2" xfId="865"/>
    <cellStyle name="20% - Акцент1 6_46EE.2011(v1.0)" xfId="866"/>
    <cellStyle name="20% — акцент1 60" xfId="13429"/>
    <cellStyle name="20% — акцент1 61" xfId="13664"/>
    <cellStyle name="20% — акцент1 62" xfId="13898"/>
    <cellStyle name="20% — акцент1 63" xfId="14124"/>
    <cellStyle name="20% — акцент1 64" xfId="14350"/>
    <cellStyle name="20% — акцент1 65" xfId="14570"/>
    <cellStyle name="20% — акцент1 66" xfId="14792"/>
    <cellStyle name="20% — акцент1 67" xfId="14988"/>
    <cellStyle name="20% — акцент1 68" xfId="15184"/>
    <cellStyle name="20% — акцент1 69" xfId="15328"/>
    <cellStyle name="20% - Акцент1 7" xfId="867"/>
    <cellStyle name="20% — акцент1 7" xfId="868"/>
    <cellStyle name="20% - Акцент1 7 2" xfId="869"/>
    <cellStyle name="20% - Акцент1 7 2 2" xfId="870"/>
    <cellStyle name="20% - Акцент1 7 3" xfId="871"/>
    <cellStyle name="20% - Акцент1 7 3 2" xfId="872"/>
    <cellStyle name="20% - Акцент1 7_46EE.2011(v1.0)" xfId="873"/>
    <cellStyle name="20% — акцент1 70" xfId="15472"/>
    <cellStyle name="20% — акцент1 71" xfId="15475"/>
    <cellStyle name="20% — акцент1 72" xfId="15669"/>
    <cellStyle name="20% — акцент1 73" xfId="15745"/>
    <cellStyle name="20% - Акцент1 8" xfId="874"/>
    <cellStyle name="20% — акцент1 8" xfId="875"/>
    <cellStyle name="20% - Акцент1 8 2" xfId="876"/>
    <cellStyle name="20% - Акцент1 8 2 2" xfId="877"/>
    <cellStyle name="20% - Акцент1 8 3" xfId="878"/>
    <cellStyle name="20% - Акцент1 8 3 2" xfId="879"/>
    <cellStyle name="20% - Акцент1 8 4" xfId="880"/>
    <cellStyle name="20% - Акцент1 8_46EE.2011(v1.0)" xfId="881"/>
    <cellStyle name="20% - Акцент1 9" xfId="882"/>
    <cellStyle name="20% — акцент1 9" xfId="883"/>
    <cellStyle name="20% - Акцент1 9 2" xfId="884"/>
    <cellStyle name="20% - Акцент1 9 2 2" xfId="885"/>
    <cellStyle name="20% - Акцент1 9 3" xfId="886"/>
    <cellStyle name="20% - Акцент1 9 3 2" xfId="887"/>
    <cellStyle name="20% - Акцент1 9 4" xfId="888"/>
    <cellStyle name="20% - Акцент1 9_46EE.2011(v1.0)" xfId="889"/>
    <cellStyle name="20% — акцент1_Расчет тарифа на тэ 2015 СЛФ" xfId="890"/>
    <cellStyle name="20% — акцент2" xfId="891"/>
    <cellStyle name="20% - Акцент2 10" xfId="892"/>
    <cellStyle name="20% — акцент2 10" xfId="893"/>
    <cellStyle name="20% - Акцент2 10 2" xfId="894"/>
    <cellStyle name="20% - Акцент2 11" xfId="895"/>
    <cellStyle name="20% — акцент2 11" xfId="896"/>
    <cellStyle name="20% - Акцент2 11 2" xfId="897"/>
    <cellStyle name="20% — акцент2 12" xfId="898"/>
    <cellStyle name="20% — акцент2 13" xfId="899"/>
    <cellStyle name="20% — акцент2 14" xfId="900"/>
    <cellStyle name="20% — акцент2 15" xfId="901"/>
    <cellStyle name="20% — акцент2 16" xfId="902"/>
    <cellStyle name="20% — акцент2 17" xfId="903"/>
    <cellStyle name="20% — акцент2 18" xfId="904"/>
    <cellStyle name="20% — акцент2 19" xfId="905"/>
    <cellStyle name="20% - Акцент2 2" xfId="906"/>
    <cellStyle name="20% — акцент2 2" xfId="907"/>
    <cellStyle name="20% - Акцент2 2 10" xfId="908"/>
    <cellStyle name="20% — акцент2 2 10" xfId="6988"/>
    <cellStyle name="20% - Акцент2 2 10 10" xfId="8618"/>
    <cellStyle name="20% - Акцент2 2 10 11" xfId="8763"/>
    <cellStyle name="20% - Акцент2 2 10 12" xfId="9784"/>
    <cellStyle name="20% - Акцент2 2 10 13" xfId="10587"/>
    <cellStyle name="20% - Акцент2 2 10 14" xfId="11289"/>
    <cellStyle name="20% - Акцент2 2 10 15" xfId="11524"/>
    <cellStyle name="20% - Акцент2 2 10 16" xfId="11759"/>
    <cellStyle name="20% - Акцент2 2 10 17" xfId="11994"/>
    <cellStyle name="20% - Акцент2 2 10 18" xfId="12229"/>
    <cellStyle name="20% - Акцент2 2 10 19" xfId="12464"/>
    <cellStyle name="20% - Акцент2 2 10 2" xfId="4548"/>
    <cellStyle name="20% - Акцент2 2 10 20" xfId="12699"/>
    <cellStyle name="20% - Акцент2 2 10 21" xfId="12934"/>
    <cellStyle name="20% - Акцент2 2 10 22" xfId="13169"/>
    <cellStyle name="20% - Акцент2 2 10 23" xfId="13404"/>
    <cellStyle name="20% - Акцент2 2 10 24" xfId="13639"/>
    <cellStyle name="20% - Акцент2 2 10 25" xfId="13873"/>
    <cellStyle name="20% - Акцент2 2 10 26" xfId="14102"/>
    <cellStyle name="20% - Акцент2 2 10 27" xfId="14330"/>
    <cellStyle name="20% - Акцент2 2 10 28" xfId="14551"/>
    <cellStyle name="20% - Акцент2 2 10 29" xfId="14771"/>
    <cellStyle name="20% - Акцент2 2 10 3" xfId="7190"/>
    <cellStyle name="20% - Акцент2 2 10 30" xfId="14972"/>
    <cellStyle name="20% - Акцент2 2 10 31" xfId="15166"/>
    <cellStyle name="20% - Акцент2 2 10 32" xfId="15312"/>
    <cellStyle name="20% - Акцент2 2 10 33" xfId="15456"/>
    <cellStyle name="20% - Акцент2 2 10 4" xfId="7403"/>
    <cellStyle name="20% - Акцент2 2 10 5" xfId="7630"/>
    <cellStyle name="20% - Акцент2 2 10 6" xfId="7853"/>
    <cellStyle name="20% - Акцент2 2 10 7" xfId="8075"/>
    <cellStyle name="20% - Акцент2 2 10 8" xfId="8275"/>
    <cellStyle name="20% - Акцент2 2 10 9" xfId="8472"/>
    <cellStyle name="20% - Акцент2 2 11" xfId="4546"/>
    <cellStyle name="20% — акцент2 2 11" xfId="7191"/>
    <cellStyle name="20% - Акцент2 2 12" xfId="5329"/>
    <cellStyle name="20% — акцент2 2 12" xfId="7404"/>
    <cellStyle name="20% - Акцент2 2 13" xfId="6177"/>
    <cellStyle name="20% — акцент2 2 13" xfId="7631"/>
    <cellStyle name="20% - Акцент2 2 14" xfId="6268"/>
    <cellStyle name="20% — акцент2 2 14" xfId="7854"/>
    <cellStyle name="20% - Акцент2 2 15" xfId="6377"/>
    <cellStyle name="20% — акцент2 2 15" xfId="8076"/>
    <cellStyle name="20% - Акцент2 2 16" xfId="6504"/>
    <cellStyle name="20% — акцент2 2 16" xfId="8276"/>
    <cellStyle name="20% - Акцент2 2 17" xfId="6649"/>
    <cellStyle name="20% — акцент2 2 17" xfId="8473"/>
    <cellStyle name="20% - Акцент2 2 18" xfId="6812"/>
    <cellStyle name="20% — акцент2 2 18" xfId="8619"/>
    <cellStyle name="20% - Акцент2 2 19" xfId="6989"/>
    <cellStyle name="20% — акцент2 2 19" xfId="8764"/>
    <cellStyle name="20% - Акцент2 2 2" xfId="909"/>
    <cellStyle name="20% — акцент2 2 2" xfId="4547"/>
    <cellStyle name="20% - Акцент2 2 2 10" xfId="6809"/>
    <cellStyle name="20% - Акцент2 2 2 11" xfId="6986"/>
    <cellStyle name="20% - Акцент2 2 2 12" xfId="7189"/>
    <cellStyle name="20% - Акцент2 2 2 13" xfId="7402"/>
    <cellStyle name="20% - Акцент2 2 2 14" xfId="7629"/>
    <cellStyle name="20% - Акцент2 2 2 15" xfId="7852"/>
    <cellStyle name="20% - Акцент2 2 2 16" xfId="8074"/>
    <cellStyle name="20% - Акцент2 2 2 17" xfId="8274"/>
    <cellStyle name="20% - Акцент2 2 2 18" xfId="8471"/>
    <cellStyle name="20% - Акцент2 2 2 19" xfId="8617"/>
    <cellStyle name="20% - Акцент2 2 2 2" xfId="910"/>
    <cellStyle name="20% - Акцент2 2 2 20" xfId="8762"/>
    <cellStyle name="20% - Акцент2 2 2 21" xfId="8793"/>
    <cellStyle name="20% - Акцент2 2 2 22" xfId="8987"/>
    <cellStyle name="20% - Акцент2 2 2 23" xfId="9232"/>
    <cellStyle name="20% - Акцент2 2 2 24" xfId="9366"/>
    <cellStyle name="20% - Акцент2 2 2 25" xfId="9455"/>
    <cellStyle name="20% - Акцент2 2 2 26" xfId="9544"/>
    <cellStyle name="20% - Акцент2 2 2 27" xfId="9620"/>
    <cellStyle name="20% - Акцент2 2 2 28" xfId="9655"/>
    <cellStyle name="20% - Акцент2 2 2 29" xfId="9748"/>
    <cellStyle name="20% - Акцент2 2 2 3" xfId="4549"/>
    <cellStyle name="20% - Акцент2 2 2 30" xfId="9785"/>
    <cellStyle name="20% - Акцент2 2 2 31" xfId="10586"/>
    <cellStyle name="20% - Акцент2 2 2 32" xfId="11288"/>
    <cellStyle name="20% - Акцент2 2 2 33" xfId="11523"/>
    <cellStyle name="20% - Акцент2 2 2 34" xfId="11758"/>
    <cellStyle name="20% - Акцент2 2 2 35" xfId="11993"/>
    <cellStyle name="20% - Акцент2 2 2 36" xfId="12228"/>
    <cellStyle name="20% - Акцент2 2 2 37" xfId="12463"/>
    <cellStyle name="20% - Акцент2 2 2 38" xfId="12698"/>
    <cellStyle name="20% - Акцент2 2 2 39" xfId="12933"/>
    <cellStyle name="20% - Акцент2 2 2 4" xfId="5326"/>
    <cellStyle name="20% - Акцент2 2 2 40" xfId="13168"/>
    <cellStyle name="20% - Акцент2 2 2 41" xfId="13403"/>
    <cellStyle name="20% - Акцент2 2 2 42" xfId="13638"/>
    <cellStyle name="20% - Акцент2 2 2 43" xfId="13872"/>
    <cellStyle name="20% - Акцент2 2 2 44" xfId="14101"/>
    <cellStyle name="20% - Акцент2 2 2 45" xfId="14329"/>
    <cellStyle name="20% - Акцент2 2 2 46" xfId="14550"/>
    <cellStyle name="20% - Акцент2 2 2 47" xfId="14770"/>
    <cellStyle name="20% - Акцент2 2 2 48" xfId="14971"/>
    <cellStyle name="20% - Акцент2 2 2 49" xfId="15165"/>
    <cellStyle name="20% - Акцент2 2 2 5" xfId="6174"/>
    <cellStyle name="20% - Акцент2 2 2 50" xfId="15311"/>
    <cellStyle name="20% - Акцент2 2 2 51" xfId="15455"/>
    <cellStyle name="20% - Акцент2 2 2 52" xfId="15484"/>
    <cellStyle name="20% - Акцент2 2 2 53" xfId="15661"/>
    <cellStyle name="20% - Акцент2 2 2 54" xfId="15737"/>
    <cellStyle name="20% - Акцент2 2 2 6" xfId="6265"/>
    <cellStyle name="20% - Акцент2 2 2 7" xfId="6374"/>
    <cellStyle name="20% - Акцент2 2 2 8" xfId="6501"/>
    <cellStyle name="20% - Акцент2 2 2 9" xfId="6646"/>
    <cellStyle name="20% - Акцент2 2 20" xfId="7192"/>
    <cellStyle name="20% — акцент2 2 20" xfId="8792"/>
    <cellStyle name="20% - Акцент2 2 21" xfId="7405"/>
    <cellStyle name="20% — акцент2 2 21" xfId="8988"/>
    <cellStyle name="20% - Акцент2 2 22" xfId="7632"/>
    <cellStyle name="20% — акцент2 2 22" xfId="9233"/>
    <cellStyle name="20% - Акцент2 2 23" xfId="7855"/>
    <cellStyle name="20% — акцент2 2 23" xfId="9367"/>
    <cellStyle name="20% - Акцент2 2 24" xfId="8077"/>
    <cellStyle name="20% — акцент2 2 24" xfId="9456"/>
    <cellStyle name="20% - Акцент2 2 25" xfId="8277"/>
    <cellStyle name="20% — акцент2 2 25" xfId="9545"/>
    <cellStyle name="20% - Акцент2 2 26" xfId="8474"/>
    <cellStyle name="20% — акцент2 2 26" xfId="9621"/>
    <cellStyle name="20% - Акцент2 2 27" xfId="8620"/>
    <cellStyle name="20% — акцент2 2 27" xfId="9656"/>
    <cellStyle name="20% - Акцент2 2 28" xfId="8765"/>
    <cellStyle name="20% — акцент2 2 28" xfId="9749"/>
    <cellStyle name="20% - Акцент2 2 29" xfId="8791"/>
    <cellStyle name="20% — акцент2 2 29" xfId="9783"/>
    <cellStyle name="20% - Акцент2 2 3" xfId="911"/>
    <cellStyle name="20% — акцент2 2 3" xfId="5328"/>
    <cellStyle name="20% - Акцент2 2 3 10" xfId="6985"/>
    <cellStyle name="20% - Акцент2 2 3 11" xfId="7188"/>
    <cellStyle name="20% - Акцент2 2 3 12" xfId="7401"/>
    <cellStyle name="20% - Акцент2 2 3 13" xfId="7628"/>
    <cellStyle name="20% - Акцент2 2 3 14" xfId="7851"/>
    <cellStyle name="20% - Акцент2 2 3 15" xfId="8073"/>
    <cellStyle name="20% - Акцент2 2 3 16" xfId="8273"/>
    <cellStyle name="20% - Акцент2 2 3 17" xfId="8470"/>
    <cellStyle name="20% - Акцент2 2 3 18" xfId="8616"/>
    <cellStyle name="20% - Акцент2 2 3 19" xfId="8761"/>
    <cellStyle name="20% - Акцент2 2 3 2" xfId="912"/>
    <cellStyle name="20% - Акцент2 2 3 20" xfId="9786"/>
    <cellStyle name="20% - Акцент2 2 3 21" xfId="10585"/>
    <cellStyle name="20% - Акцент2 2 3 22" xfId="11287"/>
    <cellStyle name="20% - Акцент2 2 3 23" xfId="11522"/>
    <cellStyle name="20% - Акцент2 2 3 24" xfId="11757"/>
    <cellStyle name="20% - Акцент2 2 3 25" xfId="11992"/>
    <cellStyle name="20% - Акцент2 2 3 26" xfId="12227"/>
    <cellStyle name="20% - Акцент2 2 3 27" xfId="12462"/>
    <cellStyle name="20% - Акцент2 2 3 28" xfId="12697"/>
    <cellStyle name="20% - Акцент2 2 3 29" xfId="12932"/>
    <cellStyle name="20% - Акцент2 2 3 3" xfId="4550"/>
    <cellStyle name="20% - Акцент2 2 3 30" xfId="13167"/>
    <cellStyle name="20% - Акцент2 2 3 31" xfId="13402"/>
    <cellStyle name="20% - Акцент2 2 3 32" xfId="13637"/>
    <cellStyle name="20% - Акцент2 2 3 33" xfId="13871"/>
    <cellStyle name="20% - Акцент2 2 3 34" xfId="14100"/>
    <cellStyle name="20% - Акцент2 2 3 35" xfId="14328"/>
    <cellStyle name="20% - Акцент2 2 3 36" xfId="14549"/>
    <cellStyle name="20% - Акцент2 2 3 37" xfId="14769"/>
    <cellStyle name="20% - Акцент2 2 3 38" xfId="14970"/>
    <cellStyle name="20% - Акцент2 2 3 39" xfId="15164"/>
    <cellStyle name="20% - Акцент2 2 3 4" xfId="6173"/>
    <cellStyle name="20% - Акцент2 2 3 40" xfId="15310"/>
    <cellStyle name="20% - Акцент2 2 3 41" xfId="15454"/>
    <cellStyle name="20% - Акцент2 2 3 5" xfId="6264"/>
    <cellStyle name="20% - Акцент2 2 3 6" xfId="6373"/>
    <cellStyle name="20% - Акцент2 2 3 7" xfId="6500"/>
    <cellStyle name="20% - Акцент2 2 3 8" xfId="6645"/>
    <cellStyle name="20% - Акцент2 2 3 9" xfId="6808"/>
    <cellStyle name="20% - Акцент2 2 30" xfId="8989"/>
    <cellStyle name="20% — акцент2 2 30" xfId="10591"/>
    <cellStyle name="20% - Акцент2 2 31" xfId="9234"/>
    <cellStyle name="20% — акцент2 2 31" xfId="11290"/>
    <cellStyle name="20% - Акцент2 2 32" xfId="9368"/>
    <cellStyle name="20% — акцент2 2 32" xfId="11525"/>
    <cellStyle name="20% - Акцент2 2 33" xfId="9457"/>
    <cellStyle name="20% — акцент2 2 33" xfId="11760"/>
    <cellStyle name="20% - Акцент2 2 34" xfId="9546"/>
    <cellStyle name="20% — акцент2 2 34" xfId="11995"/>
    <cellStyle name="20% - Акцент2 2 35" xfId="9622"/>
    <cellStyle name="20% — акцент2 2 35" xfId="12230"/>
    <cellStyle name="20% - Акцент2 2 36" xfId="9657"/>
    <cellStyle name="20% — акцент2 2 36" xfId="12465"/>
    <cellStyle name="20% - Акцент2 2 37" xfId="9750"/>
    <cellStyle name="20% — акцент2 2 37" xfId="12700"/>
    <cellStyle name="20% - Акцент2 2 38" xfId="9782"/>
    <cellStyle name="20% — акцент2 2 38" xfId="12935"/>
    <cellStyle name="20% - Акцент2 2 39" xfId="10592"/>
    <cellStyle name="20% — акцент2 2 39" xfId="13170"/>
    <cellStyle name="20% - Акцент2 2 4" xfId="913"/>
    <cellStyle name="20% — акцент2 2 4" xfId="6176"/>
    <cellStyle name="20% - Акцент2 2 4 10" xfId="7400"/>
    <cellStyle name="20% - Акцент2 2 4 11" xfId="7627"/>
    <cellStyle name="20% - Акцент2 2 4 12" xfId="7850"/>
    <cellStyle name="20% - Акцент2 2 4 13" xfId="8072"/>
    <cellStyle name="20% - Акцент2 2 4 14" xfId="8272"/>
    <cellStyle name="20% - Акцент2 2 4 15" xfId="8469"/>
    <cellStyle name="20% - Акцент2 2 4 16" xfId="8615"/>
    <cellStyle name="20% - Акцент2 2 4 17" xfId="8760"/>
    <cellStyle name="20% - Акцент2 2 4 18" xfId="9787"/>
    <cellStyle name="20% - Акцент2 2 4 19" xfId="10577"/>
    <cellStyle name="20% - Акцент2 2 4 2" xfId="4551"/>
    <cellStyle name="20% - Акцент2 2 4 20" xfId="11286"/>
    <cellStyle name="20% - Акцент2 2 4 21" xfId="11521"/>
    <cellStyle name="20% - Акцент2 2 4 22" xfId="11756"/>
    <cellStyle name="20% - Акцент2 2 4 23" xfId="11991"/>
    <cellStyle name="20% - Акцент2 2 4 24" xfId="12226"/>
    <cellStyle name="20% - Акцент2 2 4 25" xfId="12461"/>
    <cellStyle name="20% - Акцент2 2 4 26" xfId="12696"/>
    <cellStyle name="20% - Акцент2 2 4 27" xfId="12931"/>
    <cellStyle name="20% - Акцент2 2 4 28" xfId="13166"/>
    <cellStyle name="20% - Акцент2 2 4 29" xfId="13401"/>
    <cellStyle name="20% - Акцент2 2 4 3" xfId="6263"/>
    <cellStyle name="20% - Акцент2 2 4 30" xfId="13636"/>
    <cellStyle name="20% - Акцент2 2 4 31" xfId="13870"/>
    <cellStyle name="20% - Акцент2 2 4 32" xfId="14099"/>
    <cellStyle name="20% - Акцент2 2 4 33" xfId="14327"/>
    <cellStyle name="20% - Акцент2 2 4 34" xfId="14548"/>
    <cellStyle name="20% - Акцент2 2 4 35" xfId="14768"/>
    <cellStyle name="20% - Акцент2 2 4 36" xfId="14969"/>
    <cellStyle name="20% - Акцент2 2 4 37" xfId="15163"/>
    <cellStyle name="20% - Акцент2 2 4 38" xfId="15309"/>
    <cellStyle name="20% - Акцент2 2 4 39" xfId="15453"/>
    <cellStyle name="20% - Акцент2 2 4 4" xfId="6372"/>
    <cellStyle name="20% - Акцент2 2 4 5" xfId="6499"/>
    <cellStyle name="20% - Акцент2 2 4 6" xfId="6644"/>
    <cellStyle name="20% - Акцент2 2 4 7" xfId="6807"/>
    <cellStyle name="20% - Акцент2 2 4 8" xfId="6984"/>
    <cellStyle name="20% - Акцент2 2 4 9" xfId="7187"/>
    <cellStyle name="20% - Акцент2 2 40" xfId="11291"/>
    <cellStyle name="20% — акцент2 2 40" xfId="13405"/>
    <cellStyle name="20% - Акцент2 2 41" xfId="11526"/>
    <cellStyle name="20% — акцент2 2 41" xfId="13640"/>
    <cellStyle name="20% - Акцент2 2 42" xfId="11761"/>
    <cellStyle name="20% — акцент2 2 42" xfId="13874"/>
    <cellStyle name="20% - Акцент2 2 43" xfId="11996"/>
    <cellStyle name="20% — акцент2 2 43" xfId="14103"/>
    <cellStyle name="20% - Акцент2 2 44" xfId="12231"/>
    <cellStyle name="20% — акцент2 2 44" xfId="14331"/>
    <cellStyle name="20% - Акцент2 2 45" xfId="12466"/>
    <cellStyle name="20% — акцент2 2 45" xfId="14552"/>
    <cellStyle name="20% - Акцент2 2 46" xfId="12701"/>
    <cellStyle name="20% — акцент2 2 46" xfId="14772"/>
    <cellStyle name="20% - Акцент2 2 47" xfId="12936"/>
    <cellStyle name="20% — акцент2 2 47" xfId="14973"/>
    <cellStyle name="20% - Акцент2 2 48" xfId="13171"/>
    <cellStyle name="20% — акцент2 2 48" xfId="15167"/>
    <cellStyle name="20% - Акцент2 2 49" xfId="13406"/>
    <cellStyle name="20% — акцент2 2 49" xfId="15313"/>
    <cellStyle name="20% - Акцент2 2 5" xfId="914"/>
    <cellStyle name="20% — акцент2 2 5" xfId="6267"/>
    <cellStyle name="20% - Акцент2 2 5 10" xfId="7626"/>
    <cellStyle name="20% - Акцент2 2 5 11" xfId="7849"/>
    <cellStyle name="20% - Акцент2 2 5 12" xfId="8071"/>
    <cellStyle name="20% - Акцент2 2 5 13" xfId="8271"/>
    <cellStyle name="20% - Акцент2 2 5 14" xfId="8468"/>
    <cellStyle name="20% - Акцент2 2 5 15" xfId="8614"/>
    <cellStyle name="20% - Акцент2 2 5 16" xfId="8759"/>
    <cellStyle name="20% - Акцент2 2 5 17" xfId="9788"/>
    <cellStyle name="20% - Акцент2 2 5 18" xfId="10576"/>
    <cellStyle name="20% - Акцент2 2 5 19" xfId="11285"/>
    <cellStyle name="20% - Акцент2 2 5 2" xfId="4552"/>
    <cellStyle name="20% - Акцент2 2 5 20" xfId="11520"/>
    <cellStyle name="20% - Акцент2 2 5 21" xfId="11755"/>
    <cellStyle name="20% - Акцент2 2 5 22" xfId="11990"/>
    <cellStyle name="20% - Акцент2 2 5 23" xfId="12225"/>
    <cellStyle name="20% - Акцент2 2 5 24" xfId="12460"/>
    <cellStyle name="20% - Акцент2 2 5 25" xfId="12695"/>
    <cellStyle name="20% - Акцент2 2 5 26" xfId="12930"/>
    <cellStyle name="20% - Акцент2 2 5 27" xfId="13165"/>
    <cellStyle name="20% - Акцент2 2 5 28" xfId="13400"/>
    <cellStyle name="20% - Акцент2 2 5 29" xfId="13635"/>
    <cellStyle name="20% - Акцент2 2 5 3" xfId="6371"/>
    <cellStyle name="20% - Акцент2 2 5 30" xfId="13869"/>
    <cellStyle name="20% - Акцент2 2 5 31" xfId="14098"/>
    <cellStyle name="20% - Акцент2 2 5 32" xfId="14326"/>
    <cellStyle name="20% - Акцент2 2 5 33" xfId="14547"/>
    <cellStyle name="20% - Акцент2 2 5 34" xfId="14767"/>
    <cellStyle name="20% - Акцент2 2 5 35" xfId="14968"/>
    <cellStyle name="20% - Акцент2 2 5 36" xfId="15162"/>
    <cellStyle name="20% - Акцент2 2 5 37" xfId="15308"/>
    <cellStyle name="20% - Акцент2 2 5 38" xfId="15452"/>
    <cellStyle name="20% - Акцент2 2 5 4" xfId="6498"/>
    <cellStyle name="20% - Акцент2 2 5 5" xfId="6643"/>
    <cellStyle name="20% - Акцент2 2 5 6" xfId="6806"/>
    <cellStyle name="20% - Акцент2 2 5 7" xfId="6983"/>
    <cellStyle name="20% - Акцент2 2 5 8" xfId="7186"/>
    <cellStyle name="20% - Акцент2 2 5 9" xfId="7399"/>
    <cellStyle name="20% - Акцент2 2 50" xfId="13641"/>
    <cellStyle name="20% — акцент2 2 50" xfId="15457"/>
    <cellStyle name="20% - Акцент2 2 51" xfId="13875"/>
    <cellStyle name="20% — акцент2 2 51" xfId="15483"/>
    <cellStyle name="20% - Акцент2 2 52" xfId="14104"/>
    <cellStyle name="20% — акцент2 2 52" xfId="15662"/>
    <cellStyle name="20% - Акцент2 2 53" xfId="14332"/>
    <cellStyle name="20% — акцент2 2 53" xfId="15738"/>
    <cellStyle name="20% - Акцент2 2 54" xfId="14553"/>
    <cellStyle name="20% - Акцент2 2 55" xfId="14773"/>
    <cellStyle name="20% - Акцент2 2 56" xfId="14974"/>
    <cellStyle name="20% - Акцент2 2 57" xfId="15168"/>
    <cellStyle name="20% - Акцент2 2 58" xfId="15314"/>
    <cellStyle name="20% - Акцент2 2 59" xfId="15458"/>
    <cellStyle name="20% - Акцент2 2 6" xfId="915"/>
    <cellStyle name="20% — акцент2 2 6" xfId="6376"/>
    <cellStyle name="20% - Акцент2 2 6 10" xfId="7848"/>
    <cellStyle name="20% - Акцент2 2 6 11" xfId="8070"/>
    <cellStyle name="20% - Акцент2 2 6 12" xfId="8270"/>
    <cellStyle name="20% - Акцент2 2 6 13" xfId="8467"/>
    <cellStyle name="20% - Акцент2 2 6 14" xfId="8613"/>
    <cellStyle name="20% - Акцент2 2 6 15" xfId="8758"/>
    <cellStyle name="20% - Акцент2 2 6 16" xfId="9789"/>
    <cellStyle name="20% - Акцент2 2 6 17" xfId="10575"/>
    <cellStyle name="20% - Акцент2 2 6 18" xfId="11284"/>
    <cellStyle name="20% - Акцент2 2 6 19" xfId="11519"/>
    <cellStyle name="20% - Акцент2 2 6 2" xfId="4553"/>
    <cellStyle name="20% - Акцент2 2 6 20" xfId="11754"/>
    <cellStyle name="20% - Акцент2 2 6 21" xfId="11989"/>
    <cellStyle name="20% - Акцент2 2 6 22" xfId="12224"/>
    <cellStyle name="20% - Акцент2 2 6 23" xfId="12459"/>
    <cellStyle name="20% - Акцент2 2 6 24" xfId="12694"/>
    <cellStyle name="20% - Акцент2 2 6 25" xfId="12929"/>
    <cellStyle name="20% - Акцент2 2 6 26" xfId="13164"/>
    <cellStyle name="20% - Акцент2 2 6 27" xfId="13399"/>
    <cellStyle name="20% - Акцент2 2 6 28" xfId="13634"/>
    <cellStyle name="20% - Акцент2 2 6 29" xfId="13868"/>
    <cellStyle name="20% - Акцент2 2 6 3" xfId="6497"/>
    <cellStyle name="20% - Акцент2 2 6 30" xfId="14097"/>
    <cellStyle name="20% - Акцент2 2 6 31" xfId="14325"/>
    <cellStyle name="20% - Акцент2 2 6 32" xfId="14546"/>
    <cellStyle name="20% - Акцент2 2 6 33" xfId="14766"/>
    <cellStyle name="20% - Акцент2 2 6 34" xfId="14967"/>
    <cellStyle name="20% - Акцент2 2 6 35" xfId="15161"/>
    <cellStyle name="20% - Акцент2 2 6 36" xfId="15307"/>
    <cellStyle name="20% - Акцент2 2 6 37" xfId="15451"/>
    <cellStyle name="20% - Акцент2 2 6 4" xfId="6642"/>
    <cellStyle name="20% - Акцент2 2 6 5" xfId="6805"/>
    <cellStyle name="20% - Акцент2 2 6 6" xfId="6982"/>
    <cellStyle name="20% - Акцент2 2 6 7" xfId="7185"/>
    <cellStyle name="20% - Акцент2 2 6 8" xfId="7398"/>
    <cellStyle name="20% - Акцент2 2 6 9" xfId="7625"/>
    <cellStyle name="20% - Акцент2 2 60" xfId="15482"/>
    <cellStyle name="20% - Акцент2 2 61" xfId="15663"/>
    <cellStyle name="20% - Акцент2 2 62" xfId="15739"/>
    <cellStyle name="20% - Акцент2 2 7" xfId="916"/>
    <cellStyle name="20% — акцент2 2 7" xfId="6503"/>
    <cellStyle name="20% - Акцент2 2 7 10" xfId="8069"/>
    <cellStyle name="20% - Акцент2 2 7 11" xfId="8269"/>
    <cellStyle name="20% - Акцент2 2 7 12" xfId="8466"/>
    <cellStyle name="20% - Акцент2 2 7 13" xfId="8612"/>
    <cellStyle name="20% - Акцент2 2 7 14" xfId="8757"/>
    <cellStyle name="20% - Акцент2 2 7 15" xfId="9790"/>
    <cellStyle name="20% - Акцент2 2 7 16" xfId="10574"/>
    <cellStyle name="20% - Акцент2 2 7 17" xfId="11283"/>
    <cellStyle name="20% - Акцент2 2 7 18" xfId="11518"/>
    <cellStyle name="20% - Акцент2 2 7 19" xfId="11753"/>
    <cellStyle name="20% - Акцент2 2 7 2" xfId="4554"/>
    <cellStyle name="20% - Акцент2 2 7 20" xfId="11988"/>
    <cellStyle name="20% - Акцент2 2 7 21" xfId="12223"/>
    <cellStyle name="20% - Акцент2 2 7 22" xfId="12458"/>
    <cellStyle name="20% - Акцент2 2 7 23" xfId="12693"/>
    <cellStyle name="20% - Акцент2 2 7 24" xfId="12928"/>
    <cellStyle name="20% - Акцент2 2 7 25" xfId="13163"/>
    <cellStyle name="20% - Акцент2 2 7 26" xfId="13398"/>
    <cellStyle name="20% - Акцент2 2 7 27" xfId="13633"/>
    <cellStyle name="20% - Акцент2 2 7 28" xfId="13867"/>
    <cellStyle name="20% - Акцент2 2 7 29" xfId="14096"/>
    <cellStyle name="20% - Акцент2 2 7 3" xfId="6641"/>
    <cellStyle name="20% - Акцент2 2 7 30" xfId="14324"/>
    <cellStyle name="20% - Акцент2 2 7 31" xfId="14545"/>
    <cellStyle name="20% - Акцент2 2 7 32" xfId="14765"/>
    <cellStyle name="20% - Акцент2 2 7 33" xfId="14966"/>
    <cellStyle name="20% - Акцент2 2 7 34" xfId="15160"/>
    <cellStyle name="20% - Акцент2 2 7 35" xfId="15306"/>
    <cellStyle name="20% - Акцент2 2 7 36" xfId="15450"/>
    <cellStyle name="20% - Акцент2 2 7 4" xfId="6804"/>
    <cellStyle name="20% - Акцент2 2 7 5" xfId="6981"/>
    <cellStyle name="20% - Акцент2 2 7 6" xfId="7184"/>
    <cellStyle name="20% - Акцент2 2 7 7" xfId="7397"/>
    <cellStyle name="20% - Акцент2 2 7 8" xfId="7624"/>
    <cellStyle name="20% - Акцент2 2 7 9" xfId="7847"/>
    <cellStyle name="20% - Акцент2 2 8" xfId="917"/>
    <cellStyle name="20% — акцент2 2 8" xfId="6648"/>
    <cellStyle name="20% - Акцент2 2 8 10" xfId="8268"/>
    <cellStyle name="20% - Акцент2 2 8 11" xfId="8465"/>
    <cellStyle name="20% - Акцент2 2 8 12" xfId="8611"/>
    <cellStyle name="20% - Акцент2 2 8 13" xfId="8756"/>
    <cellStyle name="20% - Акцент2 2 8 14" xfId="9791"/>
    <cellStyle name="20% - Акцент2 2 8 15" xfId="10567"/>
    <cellStyle name="20% - Акцент2 2 8 16" xfId="11282"/>
    <cellStyle name="20% - Акцент2 2 8 17" xfId="11517"/>
    <cellStyle name="20% - Акцент2 2 8 18" xfId="11752"/>
    <cellStyle name="20% - Акцент2 2 8 19" xfId="11987"/>
    <cellStyle name="20% - Акцент2 2 8 2" xfId="4555"/>
    <cellStyle name="20% - Акцент2 2 8 20" xfId="12222"/>
    <cellStyle name="20% - Акцент2 2 8 21" xfId="12457"/>
    <cellStyle name="20% - Акцент2 2 8 22" xfId="12692"/>
    <cellStyle name="20% - Акцент2 2 8 23" xfId="12927"/>
    <cellStyle name="20% - Акцент2 2 8 24" xfId="13162"/>
    <cellStyle name="20% - Акцент2 2 8 25" xfId="13397"/>
    <cellStyle name="20% - Акцент2 2 8 26" xfId="13632"/>
    <cellStyle name="20% - Акцент2 2 8 27" xfId="13866"/>
    <cellStyle name="20% - Акцент2 2 8 28" xfId="14095"/>
    <cellStyle name="20% - Акцент2 2 8 29" xfId="14323"/>
    <cellStyle name="20% - Акцент2 2 8 3" xfId="6803"/>
    <cellStyle name="20% - Акцент2 2 8 30" xfId="14544"/>
    <cellStyle name="20% - Акцент2 2 8 31" xfId="14764"/>
    <cellStyle name="20% - Акцент2 2 8 32" xfId="14965"/>
    <cellStyle name="20% - Акцент2 2 8 33" xfId="15159"/>
    <cellStyle name="20% - Акцент2 2 8 34" xfId="15305"/>
    <cellStyle name="20% - Акцент2 2 8 35" xfId="15449"/>
    <cellStyle name="20% - Акцент2 2 8 4" xfId="6980"/>
    <cellStyle name="20% - Акцент2 2 8 5" xfId="7183"/>
    <cellStyle name="20% - Акцент2 2 8 6" xfId="7396"/>
    <cellStyle name="20% - Акцент2 2 8 7" xfId="7623"/>
    <cellStyle name="20% - Акцент2 2 8 8" xfId="7846"/>
    <cellStyle name="20% - Акцент2 2 8 9" xfId="8068"/>
    <cellStyle name="20% - Акцент2 2 9" xfId="918"/>
    <cellStyle name="20% — акцент2 2 9" xfId="6811"/>
    <cellStyle name="20% - Акцент2 2 9 10" xfId="8464"/>
    <cellStyle name="20% - Акцент2 2 9 11" xfId="8610"/>
    <cellStyle name="20% - Акцент2 2 9 12" xfId="8755"/>
    <cellStyle name="20% - Акцент2 2 9 13" xfId="9792"/>
    <cellStyle name="20% - Акцент2 2 9 14" xfId="10566"/>
    <cellStyle name="20% - Акцент2 2 9 15" xfId="11281"/>
    <cellStyle name="20% - Акцент2 2 9 16" xfId="11516"/>
    <cellStyle name="20% - Акцент2 2 9 17" xfId="11751"/>
    <cellStyle name="20% - Акцент2 2 9 18" xfId="11986"/>
    <cellStyle name="20% - Акцент2 2 9 19" xfId="12221"/>
    <cellStyle name="20% - Акцент2 2 9 2" xfId="4556"/>
    <cellStyle name="20% - Акцент2 2 9 20" xfId="12456"/>
    <cellStyle name="20% - Акцент2 2 9 21" xfId="12691"/>
    <cellStyle name="20% - Акцент2 2 9 22" xfId="12926"/>
    <cellStyle name="20% - Акцент2 2 9 23" xfId="13161"/>
    <cellStyle name="20% - Акцент2 2 9 24" xfId="13396"/>
    <cellStyle name="20% - Акцент2 2 9 25" xfId="13631"/>
    <cellStyle name="20% - Акцент2 2 9 26" xfId="13865"/>
    <cellStyle name="20% - Акцент2 2 9 27" xfId="14094"/>
    <cellStyle name="20% - Акцент2 2 9 28" xfId="14322"/>
    <cellStyle name="20% - Акцент2 2 9 29" xfId="14543"/>
    <cellStyle name="20% - Акцент2 2 9 3" xfId="6979"/>
    <cellStyle name="20% - Акцент2 2 9 30" xfId="14763"/>
    <cellStyle name="20% - Акцент2 2 9 31" xfId="14964"/>
    <cellStyle name="20% - Акцент2 2 9 32" xfId="15158"/>
    <cellStyle name="20% - Акцент2 2 9 33" xfId="15304"/>
    <cellStyle name="20% - Акцент2 2 9 34" xfId="15448"/>
    <cellStyle name="20% - Акцент2 2 9 4" xfId="7182"/>
    <cellStyle name="20% - Акцент2 2 9 5" xfId="7395"/>
    <cellStyle name="20% - Акцент2 2 9 6" xfId="7622"/>
    <cellStyle name="20% - Акцент2 2 9 7" xfId="7845"/>
    <cellStyle name="20% - Акцент2 2 9 8" xfId="8067"/>
    <cellStyle name="20% - Акцент2 2 9 9" xfId="8267"/>
    <cellStyle name="20% - Акцент2 2_46EE.2011(v1.0)" xfId="919"/>
    <cellStyle name="20% — акцент2 20" xfId="920"/>
    <cellStyle name="20% — акцент2 21" xfId="921"/>
    <cellStyle name="20% — акцент2 22" xfId="4545"/>
    <cellStyle name="20% — акцент2 23" xfId="5330"/>
    <cellStyle name="20% — акцент2 24" xfId="6178"/>
    <cellStyle name="20% — акцент2 25" xfId="6269"/>
    <cellStyle name="20% — акцент2 26" xfId="6378"/>
    <cellStyle name="20% — акцент2 27" xfId="6505"/>
    <cellStyle name="20% — акцент2 28" xfId="6650"/>
    <cellStyle name="20% — акцент2 29" xfId="6813"/>
    <cellStyle name="20% - Акцент2 3" xfId="922"/>
    <cellStyle name="20% — акцент2 3" xfId="923"/>
    <cellStyle name="20% - Акцент2 3 10" xfId="924"/>
    <cellStyle name="20% - Акцент2 3 10 2" xfId="4558"/>
    <cellStyle name="20% - Акцент2 3 10 3" xfId="9794"/>
    <cellStyle name="20% - Акцент2 3 11" xfId="925"/>
    <cellStyle name="20% - Акцент2 3 12" xfId="4557"/>
    <cellStyle name="20% - Акцент2 3 13" xfId="5318"/>
    <cellStyle name="20% - Акцент2 3 14" xfId="6166"/>
    <cellStyle name="20% - Акцент2 3 15" xfId="6257"/>
    <cellStyle name="20% - Акцент2 3 16" xfId="6366"/>
    <cellStyle name="20% - Акцент2 3 17" xfId="6493"/>
    <cellStyle name="20% - Акцент2 3 18" xfId="6638"/>
    <cellStyle name="20% - Акцент2 3 19" xfId="6801"/>
    <cellStyle name="20% - Акцент2 3 2" xfId="926"/>
    <cellStyle name="20% - Акцент2 3 2 2" xfId="927"/>
    <cellStyle name="20% - Акцент2 3 2 3" xfId="4559"/>
    <cellStyle name="20% - Акцент2 3 2 4" xfId="8795"/>
    <cellStyle name="20% - Акцент2 3 20" xfId="6978"/>
    <cellStyle name="20% - Акцент2 3 21" xfId="7181"/>
    <cellStyle name="20% - Акцент2 3 22" xfId="7394"/>
    <cellStyle name="20% - Акцент2 3 23" xfId="7621"/>
    <cellStyle name="20% - Акцент2 3 24" xfId="7844"/>
    <cellStyle name="20% - Акцент2 3 25" xfId="8066"/>
    <cellStyle name="20% - Акцент2 3 26" xfId="8266"/>
    <cellStyle name="20% - Акцент2 3 27" xfId="8463"/>
    <cellStyle name="20% - Акцент2 3 28" xfId="8609"/>
    <cellStyle name="20% - Акцент2 3 29" xfId="8754"/>
    <cellStyle name="20% - Акцент2 3 3" xfId="928"/>
    <cellStyle name="20% - Акцент2 3 3 2" xfId="929"/>
    <cellStyle name="20% - Акцент2 3 3 3" xfId="4560"/>
    <cellStyle name="20% - Акцент2 3 3 4" xfId="9796"/>
    <cellStyle name="20% - Акцент2 3 30" xfId="8794"/>
    <cellStyle name="20% - Акцент2 3 31" xfId="8986"/>
    <cellStyle name="20% - Акцент2 3 32" xfId="9231"/>
    <cellStyle name="20% - Акцент2 3 33" xfId="9365"/>
    <cellStyle name="20% - Акцент2 3 34" xfId="9454"/>
    <cellStyle name="20% - Акцент2 3 35" xfId="9543"/>
    <cellStyle name="20% - Акцент2 3 36" xfId="9619"/>
    <cellStyle name="20% - Акцент2 3 37" xfId="9654"/>
    <cellStyle name="20% - Акцент2 3 38" xfId="9747"/>
    <cellStyle name="20% - Акцент2 3 39" xfId="9793"/>
    <cellStyle name="20% - Акцент2 3 4" xfId="930"/>
    <cellStyle name="20% - Акцент2 3 4 2" xfId="4561"/>
    <cellStyle name="20% - Акцент2 3 4 3" xfId="9797"/>
    <cellStyle name="20% - Акцент2 3 40" xfId="10565"/>
    <cellStyle name="20% - Акцент2 3 41" xfId="11280"/>
    <cellStyle name="20% - Акцент2 3 42" xfId="11515"/>
    <cellStyle name="20% - Акцент2 3 43" xfId="11750"/>
    <cellStyle name="20% - Акцент2 3 44" xfId="11985"/>
    <cellStyle name="20% - Акцент2 3 45" xfId="12220"/>
    <cellStyle name="20% - Акцент2 3 46" xfId="12455"/>
    <cellStyle name="20% - Акцент2 3 47" xfId="12690"/>
    <cellStyle name="20% - Акцент2 3 48" xfId="12925"/>
    <cellStyle name="20% - Акцент2 3 49" xfId="13160"/>
    <cellStyle name="20% - Акцент2 3 5" xfId="931"/>
    <cellStyle name="20% - Акцент2 3 5 2" xfId="4562"/>
    <cellStyle name="20% - Акцент2 3 5 3" xfId="9798"/>
    <cellStyle name="20% - Акцент2 3 50" xfId="13395"/>
    <cellStyle name="20% - Акцент2 3 51" xfId="13630"/>
    <cellStyle name="20% - Акцент2 3 52" xfId="13864"/>
    <cellStyle name="20% - Акцент2 3 53" xfId="14093"/>
    <cellStyle name="20% - Акцент2 3 54" xfId="14321"/>
    <cellStyle name="20% - Акцент2 3 55" xfId="14542"/>
    <cellStyle name="20% - Акцент2 3 56" xfId="14762"/>
    <cellStyle name="20% - Акцент2 3 57" xfId="14963"/>
    <cellStyle name="20% - Акцент2 3 58" xfId="15157"/>
    <cellStyle name="20% - Акцент2 3 59" xfId="15303"/>
    <cellStyle name="20% - Акцент2 3 6" xfId="932"/>
    <cellStyle name="20% - Акцент2 3 6 2" xfId="4563"/>
    <cellStyle name="20% - Акцент2 3 6 3" xfId="9799"/>
    <cellStyle name="20% - Акцент2 3 60" xfId="15447"/>
    <cellStyle name="20% - Акцент2 3 61" xfId="15485"/>
    <cellStyle name="20% - Акцент2 3 62" xfId="15660"/>
    <cellStyle name="20% - Акцент2 3 63" xfId="15736"/>
    <cellStyle name="20% - Акцент2 3 7" xfId="933"/>
    <cellStyle name="20% - Акцент2 3 7 2" xfId="4564"/>
    <cellStyle name="20% - Акцент2 3 7 3" xfId="9800"/>
    <cellStyle name="20% - Акцент2 3 8" xfId="934"/>
    <cellStyle name="20% - Акцент2 3 8 2" xfId="4565"/>
    <cellStyle name="20% - Акцент2 3 8 3" xfId="9801"/>
    <cellStyle name="20% - Акцент2 3 9" xfId="935"/>
    <cellStyle name="20% - Акцент2 3 9 2" xfId="4566"/>
    <cellStyle name="20% - Акцент2 3 9 3" xfId="9802"/>
    <cellStyle name="20% - Акцент2 3_46EE.2011(v1.0)" xfId="936"/>
    <cellStyle name="20% — акцент2 30" xfId="6990"/>
    <cellStyle name="20% — акцент2 31" xfId="7193"/>
    <cellStyle name="20% — акцент2 32" xfId="7406"/>
    <cellStyle name="20% — акцент2 33" xfId="7633"/>
    <cellStyle name="20% — акцент2 34" xfId="7856"/>
    <cellStyle name="20% — акцент2 35" xfId="8078"/>
    <cellStyle name="20% — акцент2 36" xfId="8278"/>
    <cellStyle name="20% — акцент2 37" xfId="8475"/>
    <cellStyle name="20% — акцент2 38" xfId="8621"/>
    <cellStyle name="20% — акцент2 39" xfId="8766"/>
    <cellStyle name="20% - Акцент2 4" xfId="937"/>
    <cellStyle name="20% — акцент2 4" xfId="938"/>
    <cellStyle name="20% - Акцент2 4 2" xfId="939"/>
    <cellStyle name="20% - Акцент2 4 2 2" xfId="940"/>
    <cellStyle name="20% - Акцент2 4 3" xfId="941"/>
    <cellStyle name="20% - Акцент2 4 3 2" xfId="942"/>
    <cellStyle name="20% - Акцент2 4_46EE.2011(v1.0)" xfId="943"/>
    <cellStyle name="20% — акцент2 40" xfId="8790"/>
    <cellStyle name="20% — акцент2 41" xfId="8990"/>
    <cellStyle name="20% — акцент2 42" xfId="9235"/>
    <cellStyle name="20% — акцент2 43" xfId="9369"/>
    <cellStyle name="20% — акцент2 44" xfId="9458"/>
    <cellStyle name="20% — акцент2 45" xfId="9547"/>
    <cellStyle name="20% — акцент2 46" xfId="9623"/>
    <cellStyle name="20% — акцент2 47" xfId="9658"/>
    <cellStyle name="20% — акцент2 48" xfId="9751"/>
    <cellStyle name="20% — акцент2 49" xfId="9781"/>
    <cellStyle name="20% - Акцент2 5" xfId="944"/>
    <cellStyle name="20% — акцент2 5" xfId="945"/>
    <cellStyle name="20% - Акцент2 5 2" xfId="946"/>
    <cellStyle name="20% - Акцент2 5 2 2" xfId="947"/>
    <cellStyle name="20% - Акцент2 5 3" xfId="948"/>
    <cellStyle name="20% - Акцент2 5 3 2" xfId="949"/>
    <cellStyle name="20% - Акцент2 5_46EE.2011(v1.0)" xfId="950"/>
    <cellStyle name="20% — акцент2 50" xfId="10593"/>
    <cellStyle name="20% — акцент2 51" xfId="11292"/>
    <cellStyle name="20% — акцент2 52" xfId="11527"/>
    <cellStyle name="20% — акцент2 53" xfId="11762"/>
    <cellStyle name="20% — акцент2 54" xfId="11997"/>
    <cellStyle name="20% — акцент2 55" xfId="12232"/>
    <cellStyle name="20% — акцент2 56" xfId="12467"/>
    <cellStyle name="20% — акцент2 57" xfId="12702"/>
    <cellStyle name="20% — акцент2 58" xfId="12937"/>
    <cellStyle name="20% — акцент2 59" xfId="13172"/>
    <cellStyle name="20% - Акцент2 6" xfId="951"/>
    <cellStyle name="20% — акцент2 6" xfId="952"/>
    <cellStyle name="20% - Акцент2 6 2" xfId="953"/>
    <cellStyle name="20% - Акцент2 6 2 2" xfId="954"/>
    <cellStyle name="20% - Акцент2 6 3" xfId="955"/>
    <cellStyle name="20% - Акцент2 6 3 2" xfId="956"/>
    <cellStyle name="20% - Акцент2 6_46EE.2011(v1.0)" xfId="957"/>
    <cellStyle name="20% — акцент2 60" xfId="13407"/>
    <cellStyle name="20% — акцент2 61" xfId="13642"/>
    <cellStyle name="20% — акцент2 62" xfId="13876"/>
    <cellStyle name="20% — акцент2 63" xfId="14105"/>
    <cellStyle name="20% — акцент2 64" xfId="14333"/>
    <cellStyle name="20% — акцент2 65" xfId="14554"/>
    <cellStyle name="20% — акцент2 66" xfId="14774"/>
    <cellStyle name="20% — акцент2 67" xfId="14975"/>
    <cellStyle name="20% — акцент2 68" xfId="15169"/>
    <cellStyle name="20% — акцент2 69" xfId="15315"/>
    <cellStyle name="20% - Акцент2 7" xfId="958"/>
    <cellStyle name="20% — акцент2 7" xfId="959"/>
    <cellStyle name="20% - Акцент2 7 2" xfId="960"/>
    <cellStyle name="20% - Акцент2 7 2 2" xfId="961"/>
    <cellStyle name="20% - Акцент2 7 3" xfId="962"/>
    <cellStyle name="20% - Акцент2 7 3 2" xfId="963"/>
    <cellStyle name="20% - Акцент2 7_46EE.2011(v1.0)" xfId="964"/>
    <cellStyle name="20% — акцент2 70" xfId="15459"/>
    <cellStyle name="20% — акцент2 71" xfId="15481"/>
    <cellStyle name="20% — акцент2 72" xfId="15664"/>
    <cellStyle name="20% — акцент2 73" xfId="15740"/>
    <cellStyle name="20% - Акцент2 8" xfId="965"/>
    <cellStyle name="20% — акцент2 8" xfId="966"/>
    <cellStyle name="20% - Акцент2 8 2" xfId="967"/>
    <cellStyle name="20% - Акцент2 8 2 2" xfId="968"/>
    <cellStyle name="20% - Акцент2 8 3" xfId="969"/>
    <cellStyle name="20% - Акцент2 8 3 2" xfId="970"/>
    <cellStyle name="20% - Акцент2 8 4" xfId="971"/>
    <cellStyle name="20% - Акцент2 8_46EE.2011(v1.0)" xfId="972"/>
    <cellStyle name="20% - Акцент2 9" xfId="973"/>
    <cellStyle name="20% — акцент2 9" xfId="974"/>
    <cellStyle name="20% - Акцент2 9 2" xfId="975"/>
    <cellStyle name="20% - Акцент2 9 2 2" xfId="976"/>
    <cellStyle name="20% - Акцент2 9 3" xfId="977"/>
    <cellStyle name="20% - Акцент2 9 3 2" xfId="978"/>
    <cellStyle name="20% - Акцент2 9 4" xfId="979"/>
    <cellStyle name="20% - Акцент2 9_46EE.2011(v1.0)" xfId="980"/>
    <cellStyle name="20% — акцент2_Расчет тарифа на тэ 2015 СЛФ" xfId="981"/>
    <cellStyle name="20% — акцент3" xfId="982"/>
    <cellStyle name="20% - Акцент3 10" xfId="983"/>
    <cellStyle name="20% — акцент3 10" xfId="984"/>
    <cellStyle name="20% - Акцент3 10 2" xfId="985"/>
    <cellStyle name="20% - Акцент3 11" xfId="986"/>
    <cellStyle name="20% — акцент3 11" xfId="987"/>
    <cellStyle name="20% - Акцент3 11 2" xfId="988"/>
    <cellStyle name="20% — акцент3 12" xfId="989"/>
    <cellStyle name="20% — акцент3 13" xfId="990"/>
    <cellStyle name="20% — акцент3 14" xfId="991"/>
    <cellStyle name="20% — акцент3 15" xfId="992"/>
    <cellStyle name="20% — акцент3 16" xfId="993"/>
    <cellStyle name="20% — акцент3 17" xfId="994"/>
    <cellStyle name="20% — акцент3 18" xfId="995"/>
    <cellStyle name="20% — акцент3 19" xfId="996"/>
    <cellStyle name="20% - Акцент3 2" xfId="997"/>
    <cellStyle name="20% — акцент3 2" xfId="998"/>
    <cellStyle name="20% - Акцент3 2 10" xfId="999"/>
    <cellStyle name="20% — акцент3 2 10" xfId="6966"/>
    <cellStyle name="20% - Акцент3 2 10 10" xfId="8605"/>
    <cellStyle name="20% - Акцент3 2 10 11" xfId="8750"/>
    <cellStyle name="20% - Акцент3 2 10 12" xfId="9806"/>
    <cellStyle name="20% - Акцент3 2 10 13" xfId="10534"/>
    <cellStyle name="20% - Акцент3 2 10 14" xfId="11267"/>
    <cellStyle name="20% - Акцент3 2 10 15" xfId="11502"/>
    <cellStyle name="20% - Акцент3 2 10 16" xfId="11737"/>
    <cellStyle name="20% - Акцент3 2 10 17" xfId="11972"/>
    <cellStyle name="20% - Акцент3 2 10 18" xfId="12207"/>
    <cellStyle name="20% - Акцент3 2 10 19" xfId="12442"/>
    <cellStyle name="20% - Акцент3 2 10 2" xfId="4570"/>
    <cellStyle name="20% - Акцент3 2 10 20" xfId="12677"/>
    <cellStyle name="20% - Акцент3 2 10 21" xfId="12912"/>
    <cellStyle name="20% - Акцент3 2 10 22" xfId="13147"/>
    <cellStyle name="20% - Акцент3 2 10 23" xfId="13382"/>
    <cellStyle name="20% - Акцент3 2 10 24" xfId="13617"/>
    <cellStyle name="20% - Акцент3 2 10 25" xfId="13851"/>
    <cellStyle name="20% - Акцент3 2 10 26" xfId="14080"/>
    <cellStyle name="20% - Акцент3 2 10 27" xfId="14308"/>
    <cellStyle name="20% - Акцент3 2 10 28" xfId="14529"/>
    <cellStyle name="20% - Акцент3 2 10 29" xfId="14749"/>
    <cellStyle name="20% - Акцент3 2 10 3" xfId="7168"/>
    <cellStyle name="20% - Акцент3 2 10 30" xfId="14950"/>
    <cellStyle name="20% - Акцент3 2 10 31" xfId="15144"/>
    <cellStyle name="20% - Акцент3 2 10 32" xfId="15299"/>
    <cellStyle name="20% - Акцент3 2 10 33" xfId="15443"/>
    <cellStyle name="20% - Акцент3 2 10 4" xfId="7381"/>
    <cellStyle name="20% - Акцент3 2 10 5" xfId="7608"/>
    <cellStyle name="20% - Акцент3 2 10 6" xfId="7831"/>
    <cellStyle name="20% - Акцент3 2 10 7" xfId="8053"/>
    <cellStyle name="20% - Акцент3 2 10 8" xfId="8253"/>
    <cellStyle name="20% - Акцент3 2 10 9" xfId="8450"/>
    <cellStyle name="20% - Акцент3 2 11" xfId="4568"/>
    <cellStyle name="20% — акцент3 2 11" xfId="7169"/>
    <cellStyle name="20% - Акцент3 2 12" xfId="5307"/>
    <cellStyle name="20% — акцент3 2 12" xfId="7382"/>
    <cellStyle name="20% - Акцент3 2 13" xfId="6155"/>
    <cellStyle name="20% — акцент3 2 13" xfId="7609"/>
    <cellStyle name="20% - Акцент3 2 14" xfId="6246"/>
    <cellStyle name="20% — акцент3 2 14" xfId="7832"/>
    <cellStyle name="20% - Акцент3 2 15" xfId="6355"/>
    <cellStyle name="20% — акцент3 2 15" xfId="8054"/>
    <cellStyle name="20% - Акцент3 2 16" xfId="6482"/>
    <cellStyle name="20% — акцент3 2 16" xfId="8254"/>
    <cellStyle name="20% - Акцент3 2 17" xfId="6627"/>
    <cellStyle name="20% — акцент3 2 17" xfId="8451"/>
    <cellStyle name="20% - Акцент3 2 18" xfId="6790"/>
    <cellStyle name="20% — акцент3 2 18" xfId="8606"/>
    <cellStyle name="20% - Акцент3 2 19" xfId="6967"/>
    <cellStyle name="20% — акцент3 2 19" xfId="8751"/>
    <cellStyle name="20% - Акцент3 2 2" xfId="1000"/>
    <cellStyle name="20% — акцент3 2 2" xfId="4569"/>
    <cellStyle name="20% - Акцент3 2 2 10" xfId="6787"/>
    <cellStyle name="20% - Акцент3 2 2 11" xfId="6964"/>
    <cellStyle name="20% - Акцент3 2 2 12" xfId="7167"/>
    <cellStyle name="20% - Акцент3 2 2 13" xfId="7380"/>
    <cellStyle name="20% - Акцент3 2 2 14" xfId="7607"/>
    <cellStyle name="20% - Акцент3 2 2 15" xfId="7830"/>
    <cellStyle name="20% - Акцент3 2 2 16" xfId="8052"/>
    <cellStyle name="20% - Акцент3 2 2 17" xfId="8252"/>
    <cellStyle name="20% - Акцент3 2 2 18" xfId="8449"/>
    <cellStyle name="20% - Акцент3 2 2 19" xfId="8604"/>
    <cellStyle name="20% - Акцент3 2 2 2" xfId="1001"/>
    <cellStyle name="20% - Акцент3 2 2 20" xfId="8749"/>
    <cellStyle name="20% - Акцент3 2 2 21" xfId="8799"/>
    <cellStyle name="20% - Акцент3 2 2 22" xfId="8982"/>
    <cellStyle name="20% - Акцент3 2 2 23" xfId="9226"/>
    <cellStyle name="20% - Акцент3 2 2 24" xfId="9360"/>
    <cellStyle name="20% - Акцент3 2 2 25" xfId="9449"/>
    <cellStyle name="20% - Акцент3 2 2 26" xfId="9538"/>
    <cellStyle name="20% - Акцент3 2 2 27" xfId="9615"/>
    <cellStyle name="20% - Акцент3 2 2 28" xfId="9650"/>
    <cellStyle name="20% - Акцент3 2 2 29" xfId="9743"/>
    <cellStyle name="20% - Акцент3 2 2 3" xfId="4571"/>
    <cellStyle name="20% - Акцент3 2 2 30" xfId="9807"/>
    <cellStyle name="20% - Акцент3 2 2 31" xfId="10533"/>
    <cellStyle name="20% - Акцент3 2 2 32" xfId="11266"/>
    <cellStyle name="20% - Акцент3 2 2 33" xfId="11501"/>
    <cellStyle name="20% - Акцент3 2 2 34" xfId="11736"/>
    <cellStyle name="20% - Акцент3 2 2 35" xfId="11971"/>
    <cellStyle name="20% - Акцент3 2 2 36" xfId="12206"/>
    <cellStyle name="20% - Акцент3 2 2 37" xfId="12441"/>
    <cellStyle name="20% - Акцент3 2 2 38" xfId="12676"/>
    <cellStyle name="20% - Акцент3 2 2 39" xfId="12911"/>
    <cellStyle name="20% - Акцент3 2 2 4" xfId="5304"/>
    <cellStyle name="20% - Акцент3 2 2 40" xfId="13146"/>
    <cellStyle name="20% - Акцент3 2 2 41" xfId="13381"/>
    <cellStyle name="20% - Акцент3 2 2 42" xfId="13616"/>
    <cellStyle name="20% - Акцент3 2 2 43" xfId="13850"/>
    <cellStyle name="20% - Акцент3 2 2 44" xfId="14079"/>
    <cellStyle name="20% - Акцент3 2 2 45" xfId="14307"/>
    <cellStyle name="20% - Акцент3 2 2 46" xfId="14528"/>
    <cellStyle name="20% - Акцент3 2 2 47" xfId="14748"/>
    <cellStyle name="20% - Акцент3 2 2 48" xfId="14949"/>
    <cellStyle name="20% - Акцент3 2 2 49" xfId="15143"/>
    <cellStyle name="20% - Акцент3 2 2 5" xfId="6152"/>
    <cellStyle name="20% - Акцент3 2 2 50" xfId="15298"/>
    <cellStyle name="20% - Акцент3 2 2 51" xfId="15442"/>
    <cellStyle name="20% - Акцент3 2 2 52" xfId="15490"/>
    <cellStyle name="20% - Акцент3 2 2 53" xfId="15656"/>
    <cellStyle name="20% - Акцент3 2 2 54" xfId="15732"/>
    <cellStyle name="20% - Акцент3 2 2 6" xfId="6243"/>
    <cellStyle name="20% - Акцент3 2 2 7" xfId="6352"/>
    <cellStyle name="20% - Акцент3 2 2 8" xfId="6479"/>
    <cellStyle name="20% - Акцент3 2 2 9" xfId="6624"/>
    <cellStyle name="20% - Акцент3 2 20" xfId="7170"/>
    <cellStyle name="20% — акцент3 2 20" xfId="8798"/>
    <cellStyle name="20% - Акцент3 2 21" xfId="7383"/>
    <cellStyle name="20% — акцент3 2 21" xfId="8983"/>
    <cellStyle name="20% - Акцент3 2 22" xfId="7610"/>
    <cellStyle name="20% — акцент3 2 22" xfId="9227"/>
    <cellStyle name="20% - Акцент3 2 23" xfId="7833"/>
    <cellStyle name="20% — акцент3 2 23" xfId="9361"/>
    <cellStyle name="20% - Акцент3 2 24" xfId="8055"/>
    <cellStyle name="20% — акцент3 2 24" xfId="9450"/>
    <cellStyle name="20% - Акцент3 2 25" xfId="8255"/>
    <cellStyle name="20% — акцент3 2 25" xfId="9539"/>
    <cellStyle name="20% - Акцент3 2 26" xfId="8452"/>
    <cellStyle name="20% — акцент3 2 26" xfId="9616"/>
    <cellStyle name="20% - Акцент3 2 27" xfId="8607"/>
    <cellStyle name="20% — акцент3 2 27" xfId="9651"/>
    <cellStyle name="20% - Акцент3 2 28" xfId="8752"/>
    <cellStyle name="20% — акцент3 2 28" xfId="9744"/>
    <cellStyle name="20% - Акцент3 2 29" xfId="8797"/>
    <cellStyle name="20% — акцент3 2 29" xfId="9805"/>
    <cellStyle name="20% - Акцент3 2 3" xfId="1002"/>
    <cellStyle name="20% — акцент3 2 3" xfId="5306"/>
    <cellStyle name="20% - Акцент3 2 3 10" xfId="6963"/>
    <cellStyle name="20% - Акцент3 2 3 11" xfId="7166"/>
    <cellStyle name="20% - Акцент3 2 3 12" xfId="7379"/>
    <cellStyle name="20% - Акцент3 2 3 13" xfId="7606"/>
    <cellStyle name="20% - Акцент3 2 3 14" xfId="7829"/>
    <cellStyle name="20% - Акцент3 2 3 15" xfId="8051"/>
    <cellStyle name="20% - Акцент3 2 3 16" xfId="8251"/>
    <cellStyle name="20% - Акцент3 2 3 17" xfId="8448"/>
    <cellStyle name="20% - Акцент3 2 3 18" xfId="8603"/>
    <cellStyle name="20% - Акцент3 2 3 19" xfId="8748"/>
    <cellStyle name="20% - Акцент3 2 3 2" xfId="1003"/>
    <cellStyle name="20% - Акцент3 2 3 20" xfId="9808"/>
    <cellStyle name="20% - Акцент3 2 3 21" xfId="10532"/>
    <cellStyle name="20% - Акцент3 2 3 22" xfId="11265"/>
    <cellStyle name="20% - Акцент3 2 3 23" xfId="11500"/>
    <cellStyle name="20% - Акцент3 2 3 24" xfId="11735"/>
    <cellStyle name="20% - Акцент3 2 3 25" xfId="11970"/>
    <cellStyle name="20% - Акцент3 2 3 26" xfId="12205"/>
    <cellStyle name="20% - Акцент3 2 3 27" xfId="12440"/>
    <cellStyle name="20% - Акцент3 2 3 28" xfId="12675"/>
    <cellStyle name="20% - Акцент3 2 3 29" xfId="12910"/>
    <cellStyle name="20% - Акцент3 2 3 3" xfId="4572"/>
    <cellStyle name="20% - Акцент3 2 3 30" xfId="13145"/>
    <cellStyle name="20% - Акцент3 2 3 31" xfId="13380"/>
    <cellStyle name="20% - Акцент3 2 3 32" xfId="13615"/>
    <cellStyle name="20% - Акцент3 2 3 33" xfId="13849"/>
    <cellStyle name="20% - Акцент3 2 3 34" xfId="14078"/>
    <cellStyle name="20% - Акцент3 2 3 35" xfId="14306"/>
    <cellStyle name="20% - Акцент3 2 3 36" xfId="14527"/>
    <cellStyle name="20% - Акцент3 2 3 37" xfId="14747"/>
    <cellStyle name="20% - Акцент3 2 3 38" xfId="14948"/>
    <cellStyle name="20% - Акцент3 2 3 39" xfId="15142"/>
    <cellStyle name="20% - Акцент3 2 3 4" xfId="6151"/>
    <cellStyle name="20% - Акцент3 2 3 40" xfId="15297"/>
    <cellStyle name="20% - Акцент3 2 3 41" xfId="15441"/>
    <cellStyle name="20% - Акцент3 2 3 5" xfId="6242"/>
    <cellStyle name="20% - Акцент3 2 3 6" xfId="6351"/>
    <cellStyle name="20% - Акцент3 2 3 7" xfId="6478"/>
    <cellStyle name="20% - Акцент3 2 3 8" xfId="6623"/>
    <cellStyle name="20% - Акцент3 2 3 9" xfId="6786"/>
    <cellStyle name="20% - Акцент3 2 30" xfId="8984"/>
    <cellStyle name="20% — акцент3 2 30" xfId="10535"/>
    <cellStyle name="20% - Акцент3 2 31" xfId="9228"/>
    <cellStyle name="20% — акцент3 2 31" xfId="11268"/>
    <cellStyle name="20% - Акцент3 2 32" xfId="9362"/>
    <cellStyle name="20% — акцент3 2 32" xfId="11503"/>
    <cellStyle name="20% - Акцент3 2 33" xfId="9451"/>
    <cellStyle name="20% — акцент3 2 33" xfId="11738"/>
    <cellStyle name="20% - Акцент3 2 34" xfId="9540"/>
    <cellStyle name="20% — акцент3 2 34" xfId="11973"/>
    <cellStyle name="20% - Акцент3 2 35" xfId="9617"/>
    <cellStyle name="20% — акцент3 2 35" xfId="12208"/>
    <cellStyle name="20% - Акцент3 2 36" xfId="9652"/>
    <cellStyle name="20% — акцент3 2 36" xfId="12443"/>
    <cellStyle name="20% - Акцент3 2 37" xfId="9745"/>
    <cellStyle name="20% — акцент3 2 37" xfId="12678"/>
    <cellStyle name="20% - Акцент3 2 38" xfId="9804"/>
    <cellStyle name="20% — акцент3 2 38" xfId="12913"/>
    <cellStyle name="20% - Акцент3 2 39" xfId="10536"/>
    <cellStyle name="20% — акцент3 2 39" xfId="13148"/>
    <cellStyle name="20% - Акцент3 2 4" xfId="1004"/>
    <cellStyle name="20% — акцент3 2 4" xfId="6154"/>
    <cellStyle name="20% - Акцент3 2 4 10" xfId="7378"/>
    <cellStyle name="20% - Акцент3 2 4 11" xfId="7605"/>
    <cellStyle name="20% - Акцент3 2 4 12" xfId="7828"/>
    <cellStyle name="20% - Акцент3 2 4 13" xfId="8050"/>
    <cellStyle name="20% - Акцент3 2 4 14" xfId="8250"/>
    <cellStyle name="20% - Акцент3 2 4 15" xfId="8447"/>
    <cellStyle name="20% - Акцент3 2 4 16" xfId="8602"/>
    <cellStyle name="20% - Акцент3 2 4 17" xfId="8747"/>
    <cellStyle name="20% - Акцент3 2 4 18" xfId="9809"/>
    <cellStyle name="20% - Акцент3 2 4 19" xfId="10531"/>
    <cellStyle name="20% - Акцент3 2 4 2" xfId="4573"/>
    <cellStyle name="20% - Акцент3 2 4 20" xfId="11264"/>
    <cellStyle name="20% - Акцент3 2 4 21" xfId="11499"/>
    <cellStyle name="20% - Акцент3 2 4 22" xfId="11734"/>
    <cellStyle name="20% - Акцент3 2 4 23" xfId="11969"/>
    <cellStyle name="20% - Акцент3 2 4 24" xfId="12204"/>
    <cellStyle name="20% - Акцент3 2 4 25" xfId="12439"/>
    <cellStyle name="20% - Акцент3 2 4 26" xfId="12674"/>
    <cellStyle name="20% - Акцент3 2 4 27" xfId="12909"/>
    <cellStyle name="20% - Акцент3 2 4 28" xfId="13144"/>
    <cellStyle name="20% - Акцент3 2 4 29" xfId="13379"/>
    <cellStyle name="20% - Акцент3 2 4 3" xfId="6241"/>
    <cellStyle name="20% - Акцент3 2 4 30" xfId="13614"/>
    <cellStyle name="20% - Акцент3 2 4 31" xfId="13848"/>
    <cellStyle name="20% - Акцент3 2 4 32" xfId="14077"/>
    <cellStyle name="20% - Акцент3 2 4 33" xfId="14305"/>
    <cellStyle name="20% - Акцент3 2 4 34" xfId="14526"/>
    <cellStyle name="20% - Акцент3 2 4 35" xfId="14746"/>
    <cellStyle name="20% - Акцент3 2 4 36" xfId="14947"/>
    <cellStyle name="20% - Акцент3 2 4 37" xfId="15141"/>
    <cellStyle name="20% - Акцент3 2 4 38" xfId="15296"/>
    <cellStyle name="20% - Акцент3 2 4 39" xfId="15440"/>
    <cellStyle name="20% - Акцент3 2 4 4" xfId="6350"/>
    <cellStyle name="20% - Акцент3 2 4 5" xfId="6477"/>
    <cellStyle name="20% - Акцент3 2 4 6" xfId="6622"/>
    <cellStyle name="20% - Акцент3 2 4 7" xfId="6785"/>
    <cellStyle name="20% - Акцент3 2 4 8" xfId="6962"/>
    <cellStyle name="20% - Акцент3 2 4 9" xfId="7165"/>
    <cellStyle name="20% - Акцент3 2 40" xfId="11269"/>
    <cellStyle name="20% — акцент3 2 40" xfId="13383"/>
    <cellStyle name="20% - Акцент3 2 41" xfId="11504"/>
    <cellStyle name="20% — акцент3 2 41" xfId="13618"/>
    <cellStyle name="20% - Акцент3 2 42" xfId="11739"/>
    <cellStyle name="20% — акцент3 2 42" xfId="13852"/>
    <cellStyle name="20% - Акцент3 2 43" xfId="11974"/>
    <cellStyle name="20% — акцент3 2 43" xfId="14081"/>
    <cellStyle name="20% - Акцент3 2 44" xfId="12209"/>
    <cellStyle name="20% — акцент3 2 44" xfId="14309"/>
    <cellStyle name="20% - Акцент3 2 45" xfId="12444"/>
    <cellStyle name="20% — акцент3 2 45" xfId="14530"/>
    <cellStyle name="20% - Акцент3 2 46" xfId="12679"/>
    <cellStyle name="20% — акцент3 2 46" xfId="14750"/>
    <cellStyle name="20% - Акцент3 2 47" xfId="12914"/>
    <cellStyle name="20% — акцент3 2 47" xfId="14951"/>
    <cellStyle name="20% - Акцент3 2 48" xfId="13149"/>
    <cellStyle name="20% — акцент3 2 48" xfId="15145"/>
    <cellStyle name="20% - Акцент3 2 49" xfId="13384"/>
    <cellStyle name="20% — акцент3 2 49" xfId="15300"/>
    <cellStyle name="20% - Акцент3 2 5" xfId="1005"/>
    <cellStyle name="20% — акцент3 2 5" xfId="6245"/>
    <cellStyle name="20% - Акцент3 2 5 10" xfId="7604"/>
    <cellStyle name="20% - Акцент3 2 5 11" xfId="7827"/>
    <cellStyle name="20% - Акцент3 2 5 12" xfId="8049"/>
    <cellStyle name="20% - Акцент3 2 5 13" xfId="8249"/>
    <cellStyle name="20% - Акцент3 2 5 14" xfId="8446"/>
    <cellStyle name="20% - Акцент3 2 5 15" xfId="8601"/>
    <cellStyle name="20% - Акцент3 2 5 16" xfId="8746"/>
    <cellStyle name="20% - Акцент3 2 5 17" xfId="9810"/>
    <cellStyle name="20% - Акцент3 2 5 18" xfId="10530"/>
    <cellStyle name="20% - Акцент3 2 5 19" xfId="11263"/>
    <cellStyle name="20% - Акцент3 2 5 2" xfId="4574"/>
    <cellStyle name="20% - Акцент3 2 5 20" xfId="11498"/>
    <cellStyle name="20% - Акцент3 2 5 21" xfId="11733"/>
    <cellStyle name="20% - Акцент3 2 5 22" xfId="11968"/>
    <cellStyle name="20% - Акцент3 2 5 23" xfId="12203"/>
    <cellStyle name="20% - Акцент3 2 5 24" xfId="12438"/>
    <cellStyle name="20% - Акцент3 2 5 25" xfId="12673"/>
    <cellStyle name="20% - Акцент3 2 5 26" xfId="12908"/>
    <cellStyle name="20% - Акцент3 2 5 27" xfId="13143"/>
    <cellStyle name="20% - Акцент3 2 5 28" xfId="13378"/>
    <cellStyle name="20% - Акцент3 2 5 29" xfId="13613"/>
    <cellStyle name="20% - Акцент3 2 5 3" xfId="6349"/>
    <cellStyle name="20% - Акцент3 2 5 30" xfId="13847"/>
    <cellStyle name="20% - Акцент3 2 5 31" xfId="14076"/>
    <cellStyle name="20% - Акцент3 2 5 32" xfId="14304"/>
    <cellStyle name="20% - Акцент3 2 5 33" xfId="14525"/>
    <cellStyle name="20% - Акцент3 2 5 34" xfId="14745"/>
    <cellStyle name="20% - Акцент3 2 5 35" xfId="14946"/>
    <cellStyle name="20% - Акцент3 2 5 36" xfId="15140"/>
    <cellStyle name="20% - Акцент3 2 5 37" xfId="15295"/>
    <cellStyle name="20% - Акцент3 2 5 38" xfId="15439"/>
    <cellStyle name="20% - Акцент3 2 5 4" xfId="6476"/>
    <cellStyle name="20% - Акцент3 2 5 5" xfId="6621"/>
    <cellStyle name="20% - Акцент3 2 5 6" xfId="6784"/>
    <cellStyle name="20% - Акцент3 2 5 7" xfId="6961"/>
    <cellStyle name="20% - Акцент3 2 5 8" xfId="7164"/>
    <cellStyle name="20% - Акцент3 2 5 9" xfId="7377"/>
    <cellStyle name="20% - Акцент3 2 50" xfId="13619"/>
    <cellStyle name="20% — акцент3 2 50" xfId="15444"/>
    <cellStyle name="20% - Акцент3 2 51" xfId="13853"/>
    <cellStyle name="20% — акцент3 2 51" xfId="15489"/>
    <cellStyle name="20% - Акцент3 2 52" xfId="14082"/>
    <cellStyle name="20% — акцент3 2 52" xfId="15657"/>
    <cellStyle name="20% - Акцент3 2 53" xfId="14310"/>
    <cellStyle name="20% — акцент3 2 53" xfId="15733"/>
    <cellStyle name="20% - Акцент3 2 54" xfId="14531"/>
    <cellStyle name="20% - Акцент3 2 55" xfId="14751"/>
    <cellStyle name="20% - Акцент3 2 56" xfId="14952"/>
    <cellStyle name="20% - Акцент3 2 57" xfId="15146"/>
    <cellStyle name="20% - Акцент3 2 58" xfId="15301"/>
    <cellStyle name="20% - Акцент3 2 59" xfId="15445"/>
    <cellStyle name="20% - Акцент3 2 6" xfId="1006"/>
    <cellStyle name="20% — акцент3 2 6" xfId="6354"/>
    <cellStyle name="20% - Акцент3 2 6 10" xfId="7826"/>
    <cellStyle name="20% - Акцент3 2 6 11" xfId="8048"/>
    <cellStyle name="20% - Акцент3 2 6 12" xfId="8248"/>
    <cellStyle name="20% - Акцент3 2 6 13" xfId="8445"/>
    <cellStyle name="20% - Акцент3 2 6 14" xfId="8600"/>
    <cellStyle name="20% - Акцент3 2 6 15" xfId="8745"/>
    <cellStyle name="20% - Акцент3 2 6 16" xfId="9811"/>
    <cellStyle name="20% - Акцент3 2 6 17" xfId="10529"/>
    <cellStyle name="20% - Акцент3 2 6 18" xfId="11262"/>
    <cellStyle name="20% - Акцент3 2 6 19" xfId="11497"/>
    <cellStyle name="20% - Акцент3 2 6 2" xfId="4575"/>
    <cellStyle name="20% - Акцент3 2 6 20" xfId="11732"/>
    <cellStyle name="20% - Акцент3 2 6 21" xfId="11967"/>
    <cellStyle name="20% - Акцент3 2 6 22" xfId="12202"/>
    <cellStyle name="20% - Акцент3 2 6 23" xfId="12437"/>
    <cellStyle name="20% - Акцент3 2 6 24" xfId="12672"/>
    <cellStyle name="20% - Акцент3 2 6 25" xfId="12907"/>
    <cellStyle name="20% - Акцент3 2 6 26" xfId="13142"/>
    <cellStyle name="20% - Акцент3 2 6 27" xfId="13377"/>
    <cellStyle name="20% - Акцент3 2 6 28" xfId="13612"/>
    <cellStyle name="20% - Акцент3 2 6 29" xfId="13846"/>
    <cellStyle name="20% - Акцент3 2 6 3" xfId="6475"/>
    <cellStyle name="20% - Акцент3 2 6 30" xfId="14075"/>
    <cellStyle name="20% - Акцент3 2 6 31" xfId="14303"/>
    <cellStyle name="20% - Акцент3 2 6 32" xfId="14524"/>
    <cellStyle name="20% - Акцент3 2 6 33" xfId="14744"/>
    <cellStyle name="20% - Акцент3 2 6 34" xfId="14945"/>
    <cellStyle name="20% - Акцент3 2 6 35" xfId="15139"/>
    <cellStyle name="20% - Акцент3 2 6 36" xfId="15294"/>
    <cellStyle name="20% - Акцент3 2 6 37" xfId="15438"/>
    <cellStyle name="20% - Акцент3 2 6 4" xfId="6620"/>
    <cellStyle name="20% - Акцент3 2 6 5" xfId="6783"/>
    <cellStyle name="20% - Акцент3 2 6 6" xfId="6960"/>
    <cellStyle name="20% - Акцент3 2 6 7" xfId="7163"/>
    <cellStyle name="20% - Акцент3 2 6 8" xfId="7376"/>
    <cellStyle name="20% - Акцент3 2 6 9" xfId="7603"/>
    <cellStyle name="20% - Акцент3 2 60" xfId="15488"/>
    <cellStyle name="20% - Акцент3 2 61" xfId="15658"/>
    <cellStyle name="20% - Акцент3 2 62" xfId="15734"/>
    <cellStyle name="20% - Акцент3 2 7" xfId="1007"/>
    <cellStyle name="20% — акцент3 2 7" xfId="6481"/>
    <cellStyle name="20% - Акцент3 2 7 10" xfId="8047"/>
    <cellStyle name="20% - Акцент3 2 7 11" xfId="8247"/>
    <cellStyle name="20% - Акцент3 2 7 12" xfId="8444"/>
    <cellStyle name="20% - Акцент3 2 7 13" xfId="8599"/>
    <cellStyle name="20% - Акцент3 2 7 14" xfId="8744"/>
    <cellStyle name="20% - Акцент3 2 7 15" xfId="9812"/>
    <cellStyle name="20% - Акцент3 2 7 16" xfId="10528"/>
    <cellStyle name="20% - Акцент3 2 7 17" xfId="11261"/>
    <cellStyle name="20% - Акцент3 2 7 18" xfId="11496"/>
    <cellStyle name="20% - Акцент3 2 7 19" xfId="11731"/>
    <cellStyle name="20% - Акцент3 2 7 2" xfId="4576"/>
    <cellStyle name="20% - Акцент3 2 7 20" xfId="11966"/>
    <cellStyle name="20% - Акцент3 2 7 21" xfId="12201"/>
    <cellStyle name="20% - Акцент3 2 7 22" xfId="12436"/>
    <cellStyle name="20% - Акцент3 2 7 23" xfId="12671"/>
    <cellStyle name="20% - Акцент3 2 7 24" xfId="12906"/>
    <cellStyle name="20% - Акцент3 2 7 25" xfId="13141"/>
    <cellStyle name="20% - Акцент3 2 7 26" xfId="13376"/>
    <cellStyle name="20% - Акцент3 2 7 27" xfId="13611"/>
    <cellStyle name="20% - Акцент3 2 7 28" xfId="13845"/>
    <cellStyle name="20% - Акцент3 2 7 29" xfId="14074"/>
    <cellStyle name="20% - Акцент3 2 7 3" xfId="6619"/>
    <cellStyle name="20% - Акцент3 2 7 30" xfId="14302"/>
    <cellStyle name="20% - Акцент3 2 7 31" xfId="14523"/>
    <cellStyle name="20% - Акцент3 2 7 32" xfId="14743"/>
    <cellStyle name="20% - Акцент3 2 7 33" xfId="14944"/>
    <cellStyle name="20% - Акцент3 2 7 34" xfId="15138"/>
    <cellStyle name="20% - Акцент3 2 7 35" xfId="15293"/>
    <cellStyle name="20% - Акцент3 2 7 36" xfId="15437"/>
    <cellStyle name="20% - Акцент3 2 7 4" xfId="6782"/>
    <cellStyle name="20% - Акцент3 2 7 5" xfId="6959"/>
    <cellStyle name="20% - Акцент3 2 7 6" xfId="7162"/>
    <cellStyle name="20% - Акцент3 2 7 7" xfId="7375"/>
    <cellStyle name="20% - Акцент3 2 7 8" xfId="7602"/>
    <cellStyle name="20% - Акцент3 2 7 9" xfId="7825"/>
    <cellStyle name="20% - Акцент3 2 8" xfId="1008"/>
    <cellStyle name="20% — акцент3 2 8" xfId="6626"/>
    <cellStyle name="20% - Акцент3 2 8 10" xfId="8246"/>
    <cellStyle name="20% - Акцент3 2 8 11" xfId="8443"/>
    <cellStyle name="20% - Акцент3 2 8 12" xfId="8598"/>
    <cellStyle name="20% - Акцент3 2 8 13" xfId="8743"/>
    <cellStyle name="20% - Акцент3 2 8 14" xfId="9813"/>
    <cellStyle name="20% - Акцент3 2 8 15" xfId="10527"/>
    <cellStyle name="20% - Акцент3 2 8 16" xfId="11260"/>
    <cellStyle name="20% - Акцент3 2 8 17" xfId="11495"/>
    <cellStyle name="20% - Акцент3 2 8 18" xfId="11730"/>
    <cellStyle name="20% - Акцент3 2 8 19" xfId="11965"/>
    <cellStyle name="20% - Акцент3 2 8 2" xfId="4577"/>
    <cellStyle name="20% - Акцент3 2 8 20" xfId="12200"/>
    <cellStyle name="20% - Акцент3 2 8 21" xfId="12435"/>
    <cellStyle name="20% - Акцент3 2 8 22" xfId="12670"/>
    <cellStyle name="20% - Акцент3 2 8 23" xfId="12905"/>
    <cellStyle name="20% - Акцент3 2 8 24" xfId="13140"/>
    <cellStyle name="20% - Акцент3 2 8 25" xfId="13375"/>
    <cellStyle name="20% - Акцент3 2 8 26" xfId="13610"/>
    <cellStyle name="20% - Акцент3 2 8 27" xfId="13844"/>
    <cellStyle name="20% - Акцент3 2 8 28" xfId="14073"/>
    <cellStyle name="20% - Акцент3 2 8 29" xfId="14301"/>
    <cellStyle name="20% - Акцент3 2 8 3" xfId="6781"/>
    <cellStyle name="20% - Акцент3 2 8 30" xfId="14522"/>
    <cellStyle name="20% - Акцент3 2 8 31" xfId="14742"/>
    <cellStyle name="20% - Акцент3 2 8 32" xfId="14943"/>
    <cellStyle name="20% - Акцент3 2 8 33" xfId="15137"/>
    <cellStyle name="20% - Акцент3 2 8 34" xfId="15292"/>
    <cellStyle name="20% - Акцент3 2 8 35" xfId="15436"/>
    <cellStyle name="20% - Акцент3 2 8 4" xfId="6958"/>
    <cellStyle name="20% - Акцент3 2 8 5" xfId="7161"/>
    <cellStyle name="20% - Акцент3 2 8 6" xfId="7374"/>
    <cellStyle name="20% - Акцент3 2 8 7" xfId="7601"/>
    <cellStyle name="20% - Акцент3 2 8 8" xfId="7824"/>
    <cellStyle name="20% - Акцент3 2 8 9" xfId="8046"/>
    <cellStyle name="20% - Акцент3 2 9" xfId="1009"/>
    <cellStyle name="20% — акцент3 2 9" xfId="6789"/>
    <cellStyle name="20% - Акцент3 2 9 10" xfId="8442"/>
    <cellStyle name="20% - Акцент3 2 9 11" xfId="8597"/>
    <cellStyle name="20% - Акцент3 2 9 12" xfId="8742"/>
    <cellStyle name="20% - Акцент3 2 9 13" xfId="9814"/>
    <cellStyle name="20% - Акцент3 2 9 14" xfId="10526"/>
    <cellStyle name="20% - Акцент3 2 9 15" xfId="11259"/>
    <cellStyle name="20% - Акцент3 2 9 16" xfId="11494"/>
    <cellStyle name="20% - Акцент3 2 9 17" xfId="11729"/>
    <cellStyle name="20% - Акцент3 2 9 18" xfId="11964"/>
    <cellStyle name="20% - Акцент3 2 9 19" xfId="12199"/>
    <cellStyle name="20% - Акцент3 2 9 2" xfId="4578"/>
    <cellStyle name="20% - Акцент3 2 9 20" xfId="12434"/>
    <cellStyle name="20% - Акцент3 2 9 21" xfId="12669"/>
    <cellStyle name="20% - Акцент3 2 9 22" xfId="12904"/>
    <cellStyle name="20% - Акцент3 2 9 23" xfId="13139"/>
    <cellStyle name="20% - Акцент3 2 9 24" xfId="13374"/>
    <cellStyle name="20% - Акцент3 2 9 25" xfId="13609"/>
    <cellStyle name="20% - Акцент3 2 9 26" xfId="13843"/>
    <cellStyle name="20% - Акцент3 2 9 27" xfId="14072"/>
    <cellStyle name="20% - Акцент3 2 9 28" xfId="14300"/>
    <cellStyle name="20% - Акцент3 2 9 29" xfId="14521"/>
    <cellStyle name="20% - Акцент3 2 9 3" xfId="6957"/>
    <cellStyle name="20% - Акцент3 2 9 30" xfId="14741"/>
    <cellStyle name="20% - Акцент3 2 9 31" xfId="14942"/>
    <cellStyle name="20% - Акцент3 2 9 32" xfId="15136"/>
    <cellStyle name="20% - Акцент3 2 9 33" xfId="15291"/>
    <cellStyle name="20% - Акцент3 2 9 34" xfId="15435"/>
    <cellStyle name="20% - Акцент3 2 9 4" xfId="7160"/>
    <cellStyle name="20% - Акцент3 2 9 5" xfId="7373"/>
    <cellStyle name="20% - Акцент3 2 9 6" xfId="7600"/>
    <cellStyle name="20% - Акцент3 2 9 7" xfId="7823"/>
    <cellStyle name="20% - Акцент3 2 9 8" xfId="8045"/>
    <cellStyle name="20% - Акцент3 2 9 9" xfId="8245"/>
    <cellStyle name="20% - Акцент3 2_46EE.2011(v1.0)" xfId="1010"/>
    <cellStyle name="20% — акцент3 20" xfId="1011"/>
    <cellStyle name="20% — акцент3 21" xfId="1012"/>
    <cellStyle name="20% — акцент3 22" xfId="4567"/>
    <cellStyle name="20% — акцент3 23" xfId="5308"/>
    <cellStyle name="20% — акцент3 24" xfId="6156"/>
    <cellStyle name="20% — акцент3 25" xfId="6247"/>
    <cellStyle name="20% — акцент3 26" xfId="6356"/>
    <cellStyle name="20% — акцент3 27" xfId="6483"/>
    <cellStyle name="20% — акцент3 28" xfId="6628"/>
    <cellStyle name="20% — акцент3 29" xfId="6791"/>
    <cellStyle name="20% - Акцент3 3" xfId="1013"/>
    <cellStyle name="20% — акцент3 3" xfId="1014"/>
    <cellStyle name="20% - Акцент3 3 10" xfId="1015"/>
    <cellStyle name="20% - Акцент3 3 10 2" xfId="4580"/>
    <cellStyle name="20% - Акцент3 3 10 3" xfId="9816"/>
    <cellStyle name="20% - Акцент3 3 11" xfId="1016"/>
    <cellStyle name="20% - Акцент3 3 12" xfId="4579"/>
    <cellStyle name="20% - Акцент3 3 13" xfId="5483"/>
    <cellStyle name="20% - Акцент3 3 14" xfId="6144"/>
    <cellStyle name="20% - Акцент3 3 15" xfId="6235"/>
    <cellStyle name="20% - Акцент3 3 16" xfId="6344"/>
    <cellStyle name="20% - Акцент3 3 17" xfId="6471"/>
    <cellStyle name="20% - Акцент3 3 18" xfId="6616"/>
    <cellStyle name="20% - Акцент3 3 19" xfId="6779"/>
    <cellStyle name="20% - Акцент3 3 2" xfId="1017"/>
    <cellStyle name="20% - Акцент3 3 2 2" xfId="1018"/>
    <cellStyle name="20% - Акцент3 3 2 3" xfId="4581"/>
    <cellStyle name="20% - Акцент3 3 2 4" xfId="8801"/>
    <cellStyle name="20% - Акцент3 3 20" xfId="6956"/>
    <cellStyle name="20% - Акцент3 3 21" xfId="7159"/>
    <cellStyle name="20% - Акцент3 3 22" xfId="7372"/>
    <cellStyle name="20% - Акцент3 3 23" xfId="7599"/>
    <cellStyle name="20% - Акцент3 3 24" xfId="7822"/>
    <cellStyle name="20% - Акцент3 3 25" xfId="8044"/>
    <cellStyle name="20% - Акцент3 3 26" xfId="8244"/>
    <cellStyle name="20% - Акцент3 3 27" xfId="8441"/>
    <cellStyle name="20% - Акцент3 3 28" xfId="8596"/>
    <cellStyle name="20% - Акцент3 3 29" xfId="8741"/>
    <cellStyle name="20% - Акцент3 3 3" xfId="1019"/>
    <cellStyle name="20% - Акцент3 3 3 2" xfId="1020"/>
    <cellStyle name="20% - Акцент3 3 3 3" xfId="4582"/>
    <cellStyle name="20% - Акцент3 3 3 4" xfId="9818"/>
    <cellStyle name="20% - Акцент3 3 30" xfId="8800"/>
    <cellStyle name="20% - Акцент3 3 31" xfId="8981"/>
    <cellStyle name="20% - Акцент3 3 32" xfId="9225"/>
    <cellStyle name="20% - Акцент3 3 33" xfId="9359"/>
    <cellStyle name="20% - Акцент3 3 34" xfId="9448"/>
    <cellStyle name="20% - Акцент3 3 35" xfId="9537"/>
    <cellStyle name="20% - Акцент3 3 36" xfId="9614"/>
    <cellStyle name="20% - Акцент3 3 37" xfId="9649"/>
    <cellStyle name="20% - Акцент3 3 38" xfId="9742"/>
    <cellStyle name="20% - Акцент3 3 39" xfId="9815"/>
    <cellStyle name="20% - Акцент3 3 4" xfId="1021"/>
    <cellStyle name="20% - Акцент3 3 4 2" xfId="4583"/>
    <cellStyle name="20% - Акцент3 3 4 3" xfId="9819"/>
    <cellStyle name="20% - Акцент3 3 40" xfId="10525"/>
    <cellStyle name="20% - Акцент3 3 41" xfId="11258"/>
    <cellStyle name="20% - Акцент3 3 42" xfId="11493"/>
    <cellStyle name="20% - Акцент3 3 43" xfId="11728"/>
    <cellStyle name="20% - Акцент3 3 44" xfId="11963"/>
    <cellStyle name="20% - Акцент3 3 45" xfId="12198"/>
    <cellStyle name="20% - Акцент3 3 46" xfId="12433"/>
    <cellStyle name="20% - Акцент3 3 47" xfId="12668"/>
    <cellStyle name="20% - Акцент3 3 48" xfId="12903"/>
    <cellStyle name="20% - Акцент3 3 49" xfId="13138"/>
    <cellStyle name="20% - Акцент3 3 5" xfId="1022"/>
    <cellStyle name="20% - Акцент3 3 5 2" xfId="4584"/>
    <cellStyle name="20% - Акцент3 3 5 3" xfId="9820"/>
    <cellStyle name="20% - Акцент3 3 50" xfId="13373"/>
    <cellStyle name="20% - Акцент3 3 51" xfId="13608"/>
    <cellStyle name="20% - Акцент3 3 52" xfId="13842"/>
    <cellStyle name="20% - Акцент3 3 53" xfId="14071"/>
    <cellStyle name="20% - Акцент3 3 54" xfId="14299"/>
    <cellStyle name="20% - Акцент3 3 55" xfId="14520"/>
    <cellStyle name="20% - Акцент3 3 56" xfId="14740"/>
    <cellStyle name="20% - Акцент3 3 57" xfId="14941"/>
    <cellStyle name="20% - Акцент3 3 58" xfId="15135"/>
    <cellStyle name="20% - Акцент3 3 59" xfId="15290"/>
    <cellStyle name="20% - Акцент3 3 6" xfId="1023"/>
    <cellStyle name="20% - Акцент3 3 6 2" xfId="4585"/>
    <cellStyle name="20% - Акцент3 3 6 3" xfId="9821"/>
    <cellStyle name="20% - Акцент3 3 60" xfId="15434"/>
    <cellStyle name="20% - Акцент3 3 61" xfId="15491"/>
    <cellStyle name="20% - Акцент3 3 62" xfId="15655"/>
    <cellStyle name="20% - Акцент3 3 63" xfId="15731"/>
    <cellStyle name="20% - Акцент3 3 7" xfId="1024"/>
    <cellStyle name="20% - Акцент3 3 7 2" xfId="4586"/>
    <cellStyle name="20% - Акцент3 3 7 3" xfId="9822"/>
    <cellStyle name="20% - Акцент3 3 8" xfId="1025"/>
    <cellStyle name="20% - Акцент3 3 8 2" xfId="4587"/>
    <cellStyle name="20% - Акцент3 3 8 3" xfId="9823"/>
    <cellStyle name="20% - Акцент3 3 9" xfId="1026"/>
    <cellStyle name="20% - Акцент3 3 9 2" xfId="4588"/>
    <cellStyle name="20% - Акцент3 3 9 3" xfId="9824"/>
    <cellStyle name="20% - Акцент3 3_46EE.2011(v1.0)" xfId="1027"/>
    <cellStyle name="20% — акцент3 30" xfId="6968"/>
    <cellStyle name="20% — акцент3 31" xfId="7171"/>
    <cellStyle name="20% — акцент3 32" xfId="7384"/>
    <cellStyle name="20% — акцент3 33" xfId="7611"/>
    <cellStyle name="20% — акцент3 34" xfId="7834"/>
    <cellStyle name="20% — акцент3 35" xfId="8056"/>
    <cellStyle name="20% — акцент3 36" xfId="8256"/>
    <cellStyle name="20% — акцент3 37" xfId="8453"/>
    <cellStyle name="20% — акцент3 38" xfId="8608"/>
    <cellStyle name="20% — акцент3 39" xfId="8753"/>
    <cellStyle name="20% - Акцент3 4" xfId="1028"/>
    <cellStyle name="20% — акцент3 4" xfId="1029"/>
    <cellStyle name="20% - Акцент3 4 2" xfId="1030"/>
    <cellStyle name="20% - Акцент3 4 2 2" xfId="1031"/>
    <cellStyle name="20% - Акцент3 4 3" xfId="1032"/>
    <cellStyle name="20% - Акцент3 4 3 2" xfId="1033"/>
    <cellStyle name="20% - Акцент3 4_46EE.2011(v1.0)" xfId="1034"/>
    <cellStyle name="20% — акцент3 40" xfId="8796"/>
    <cellStyle name="20% — акцент3 41" xfId="8985"/>
    <cellStyle name="20% — акцент3 42" xfId="9229"/>
    <cellStyle name="20% — акцент3 43" xfId="9363"/>
    <cellStyle name="20% — акцент3 44" xfId="9452"/>
    <cellStyle name="20% — акцент3 45" xfId="9541"/>
    <cellStyle name="20% — акцент3 46" xfId="9618"/>
    <cellStyle name="20% — акцент3 47" xfId="9653"/>
    <cellStyle name="20% — акцент3 48" xfId="9746"/>
    <cellStyle name="20% — акцент3 49" xfId="9803"/>
    <cellStyle name="20% - Акцент3 5" xfId="1035"/>
    <cellStyle name="20% — акцент3 5" xfId="1036"/>
    <cellStyle name="20% - Акцент3 5 2" xfId="1037"/>
    <cellStyle name="20% - Акцент3 5 2 2" xfId="1038"/>
    <cellStyle name="20% - Акцент3 5 3" xfId="1039"/>
    <cellStyle name="20% - Акцент3 5 3 2" xfId="1040"/>
    <cellStyle name="20% - Акцент3 5_46EE.2011(v1.0)" xfId="1041"/>
    <cellStyle name="20% — акцент3 50" xfId="10537"/>
    <cellStyle name="20% — акцент3 51" xfId="11270"/>
    <cellStyle name="20% — акцент3 52" xfId="11505"/>
    <cellStyle name="20% — акцент3 53" xfId="11740"/>
    <cellStyle name="20% — акцент3 54" xfId="11975"/>
    <cellStyle name="20% — акцент3 55" xfId="12210"/>
    <cellStyle name="20% — акцент3 56" xfId="12445"/>
    <cellStyle name="20% — акцент3 57" xfId="12680"/>
    <cellStyle name="20% — акцент3 58" xfId="12915"/>
    <cellStyle name="20% — акцент3 59" xfId="13150"/>
    <cellStyle name="20% - Акцент3 6" xfId="1042"/>
    <cellStyle name="20% — акцент3 6" xfId="1043"/>
    <cellStyle name="20% - Акцент3 6 2" xfId="1044"/>
    <cellStyle name="20% - Акцент3 6 2 2" xfId="1045"/>
    <cellStyle name="20% - Акцент3 6 3" xfId="1046"/>
    <cellStyle name="20% - Акцент3 6 3 2" xfId="1047"/>
    <cellStyle name="20% - Акцент3 6_46EE.2011(v1.0)" xfId="1048"/>
    <cellStyle name="20% — акцент3 60" xfId="13385"/>
    <cellStyle name="20% — акцент3 61" xfId="13620"/>
    <cellStyle name="20% — акцент3 62" xfId="13854"/>
    <cellStyle name="20% — акцент3 63" xfId="14083"/>
    <cellStyle name="20% — акцент3 64" xfId="14311"/>
    <cellStyle name="20% — акцент3 65" xfId="14532"/>
    <cellStyle name="20% — акцент3 66" xfId="14752"/>
    <cellStyle name="20% — акцент3 67" xfId="14953"/>
    <cellStyle name="20% — акцент3 68" xfId="15147"/>
    <cellStyle name="20% — акцент3 69" xfId="15302"/>
    <cellStyle name="20% - Акцент3 7" xfId="1049"/>
    <cellStyle name="20% — акцент3 7" xfId="1050"/>
    <cellStyle name="20% - Акцент3 7 2" xfId="1051"/>
    <cellStyle name="20% - Акцент3 7 2 2" xfId="1052"/>
    <cellStyle name="20% - Акцент3 7 3" xfId="1053"/>
    <cellStyle name="20% - Акцент3 7 3 2" xfId="1054"/>
    <cellStyle name="20% - Акцент3 7_46EE.2011(v1.0)" xfId="1055"/>
    <cellStyle name="20% — акцент3 70" xfId="15446"/>
    <cellStyle name="20% — акцент3 71" xfId="15487"/>
    <cellStyle name="20% — акцент3 72" xfId="15659"/>
    <cellStyle name="20% — акцент3 73" xfId="15735"/>
    <cellStyle name="20% - Акцент3 8" xfId="1056"/>
    <cellStyle name="20% — акцент3 8" xfId="1057"/>
    <cellStyle name="20% - Акцент3 8 2" xfId="1058"/>
    <cellStyle name="20% - Акцент3 8 2 2" xfId="1059"/>
    <cellStyle name="20% - Акцент3 8 3" xfId="1060"/>
    <cellStyle name="20% - Акцент3 8 3 2" xfId="1061"/>
    <cellStyle name="20% - Акцент3 8 4" xfId="1062"/>
    <cellStyle name="20% - Акцент3 8_46EE.2011(v1.0)" xfId="1063"/>
    <cellStyle name="20% - Акцент3 9" xfId="1064"/>
    <cellStyle name="20% — акцент3 9" xfId="1065"/>
    <cellStyle name="20% - Акцент3 9 2" xfId="1066"/>
    <cellStyle name="20% - Акцент3 9 2 2" xfId="1067"/>
    <cellStyle name="20% - Акцент3 9 3" xfId="1068"/>
    <cellStyle name="20% - Акцент3 9 3 2" xfId="1069"/>
    <cellStyle name="20% - Акцент3 9 4" xfId="1070"/>
    <cellStyle name="20% - Акцент3 9_46EE.2011(v1.0)" xfId="1071"/>
    <cellStyle name="20% — акцент3_Расчет тарифа на тэ 2015 СЛФ" xfId="1072"/>
    <cellStyle name="20% — акцент4" xfId="1073"/>
    <cellStyle name="20% - Акцент4 10" xfId="1074"/>
    <cellStyle name="20% — акцент4 10" xfId="1075"/>
    <cellStyle name="20% - Акцент4 10 2" xfId="1076"/>
    <cellStyle name="20% - Акцент4 11" xfId="1077"/>
    <cellStyle name="20% — акцент4 11" xfId="1078"/>
    <cellStyle name="20% - Акцент4 11 2" xfId="1079"/>
    <cellStyle name="20% — акцент4 12" xfId="1080"/>
    <cellStyle name="20% — акцент4 13" xfId="1081"/>
    <cellStyle name="20% — акцент4 14" xfId="1082"/>
    <cellStyle name="20% — акцент4 15" xfId="1083"/>
    <cellStyle name="20% — акцент4 16" xfId="1084"/>
    <cellStyle name="20% — акцент4 17" xfId="1085"/>
    <cellStyle name="20% — акцент4 18" xfId="1086"/>
    <cellStyle name="20% — акцент4 19" xfId="1087"/>
    <cellStyle name="20% - Акцент4 2" xfId="1088"/>
    <cellStyle name="20% — акцент4 2" xfId="1089"/>
    <cellStyle name="20% - Акцент4 2 10" xfId="1090"/>
    <cellStyle name="20% — акцент4 2 10" xfId="6944"/>
    <cellStyle name="20% - Акцент4 2 10 10" xfId="8592"/>
    <cellStyle name="20% - Акцент4 2 10 11" xfId="8737"/>
    <cellStyle name="20% - Акцент4 2 10 12" xfId="9828"/>
    <cellStyle name="20% - Акцент4 2 10 13" xfId="10512"/>
    <cellStyle name="20% - Акцент4 2 10 14" xfId="11245"/>
    <cellStyle name="20% - Акцент4 2 10 15" xfId="11480"/>
    <cellStyle name="20% - Акцент4 2 10 16" xfId="11715"/>
    <cellStyle name="20% - Акцент4 2 10 17" xfId="11950"/>
    <cellStyle name="20% - Акцент4 2 10 18" xfId="12185"/>
    <cellStyle name="20% - Акцент4 2 10 19" xfId="12420"/>
    <cellStyle name="20% - Акцент4 2 10 2" xfId="4592"/>
    <cellStyle name="20% - Акцент4 2 10 20" xfId="12655"/>
    <cellStyle name="20% - Акцент4 2 10 21" xfId="12890"/>
    <cellStyle name="20% - Акцент4 2 10 22" xfId="13125"/>
    <cellStyle name="20% - Акцент4 2 10 23" xfId="13360"/>
    <cellStyle name="20% - Акцент4 2 10 24" xfId="13595"/>
    <cellStyle name="20% - Акцент4 2 10 25" xfId="13829"/>
    <cellStyle name="20% - Акцент4 2 10 26" xfId="14058"/>
    <cellStyle name="20% - Акцент4 2 10 27" xfId="14286"/>
    <cellStyle name="20% - Акцент4 2 10 28" xfId="14507"/>
    <cellStyle name="20% - Акцент4 2 10 29" xfId="14727"/>
    <cellStyle name="20% - Акцент4 2 10 3" xfId="7146"/>
    <cellStyle name="20% - Акцент4 2 10 30" xfId="14933"/>
    <cellStyle name="20% - Акцент4 2 10 31" xfId="15129"/>
    <cellStyle name="20% - Акцент4 2 10 32" xfId="15286"/>
    <cellStyle name="20% - Акцент4 2 10 33" xfId="15430"/>
    <cellStyle name="20% - Акцент4 2 10 4" xfId="7359"/>
    <cellStyle name="20% - Акцент4 2 10 5" xfId="7586"/>
    <cellStyle name="20% - Акцент4 2 10 6" xfId="7809"/>
    <cellStyle name="20% - Акцент4 2 10 7" xfId="8031"/>
    <cellStyle name="20% - Акцент4 2 10 8" xfId="8237"/>
    <cellStyle name="20% - Акцент4 2 10 9" xfId="8434"/>
    <cellStyle name="20% - Акцент4 2 11" xfId="4590"/>
    <cellStyle name="20% — акцент4 2 11" xfId="7147"/>
    <cellStyle name="20% - Акцент4 2 12" xfId="5494"/>
    <cellStyle name="20% — акцент4 2 12" xfId="7360"/>
    <cellStyle name="20% - Акцент4 2 13" xfId="6133"/>
    <cellStyle name="20% — акцент4 2 13" xfId="7587"/>
    <cellStyle name="20% - Акцент4 2 14" xfId="6224"/>
    <cellStyle name="20% — акцент4 2 14" xfId="7810"/>
    <cellStyle name="20% - Акцент4 2 15" xfId="6333"/>
    <cellStyle name="20% — акцент4 2 15" xfId="8032"/>
    <cellStyle name="20% - Акцент4 2 16" xfId="6460"/>
    <cellStyle name="20% — акцент4 2 16" xfId="8238"/>
    <cellStyle name="20% - Акцент4 2 17" xfId="6605"/>
    <cellStyle name="20% — акцент4 2 17" xfId="8435"/>
    <cellStyle name="20% - Акцент4 2 18" xfId="6768"/>
    <cellStyle name="20% — акцент4 2 18" xfId="8593"/>
    <cellStyle name="20% - Акцент4 2 19" xfId="6945"/>
    <cellStyle name="20% — акцент4 2 19" xfId="8738"/>
    <cellStyle name="20% - Акцент4 2 2" xfId="1091"/>
    <cellStyle name="20% — акцент4 2 2" xfId="4591"/>
    <cellStyle name="20% - Акцент4 2 2 10" xfId="6765"/>
    <cellStyle name="20% - Акцент4 2 2 11" xfId="6942"/>
    <cellStyle name="20% - Акцент4 2 2 12" xfId="7145"/>
    <cellStyle name="20% - Акцент4 2 2 13" xfId="7358"/>
    <cellStyle name="20% - Акцент4 2 2 14" xfId="7585"/>
    <cellStyle name="20% - Акцент4 2 2 15" xfId="7808"/>
    <cellStyle name="20% - Акцент4 2 2 16" xfId="8030"/>
    <cellStyle name="20% - Акцент4 2 2 17" xfId="8236"/>
    <cellStyle name="20% - Акцент4 2 2 18" xfId="8433"/>
    <cellStyle name="20% - Акцент4 2 2 19" xfId="8591"/>
    <cellStyle name="20% - Акцент4 2 2 2" xfId="1092"/>
    <cellStyle name="20% - Акцент4 2 2 20" xfId="8736"/>
    <cellStyle name="20% - Акцент4 2 2 21" xfId="8805"/>
    <cellStyle name="20% - Акцент4 2 2 22" xfId="9050"/>
    <cellStyle name="20% - Акцент4 2 2 23" xfId="9009"/>
    <cellStyle name="20% - Акцент4 2 2 24" xfId="9353"/>
    <cellStyle name="20% - Акцент4 2 2 25" xfId="9442"/>
    <cellStyle name="20% - Акцент4 2 2 26" xfId="9531"/>
    <cellStyle name="20% - Акцент4 2 2 27" xfId="9609"/>
    <cellStyle name="20% - Акцент4 2 2 28" xfId="9646"/>
    <cellStyle name="20% - Акцент4 2 2 29" xfId="9737"/>
    <cellStyle name="20% - Акцент4 2 2 3" xfId="4593"/>
    <cellStyle name="20% - Акцент4 2 2 30" xfId="9829"/>
    <cellStyle name="20% - Акцент4 2 2 31" xfId="9758"/>
    <cellStyle name="20% - Акцент4 2 2 32" xfId="11244"/>
    <cellStyle name="20% - Акцент4 2 2 33" xfId="11479"/>
    <cellStyle name="20% - Акцент4 2 2 34" xfId="11714"/>
    <cellStyle name="20% - Акцент4 2 2 35" xfId="11949"/>
    <cellStyle name="20% - Акцент4 2 2 36" xfId="12184"/>
    <cellStyle name="20% - Акцент4 2 2 37" xfId="12419"/>
    <cellStyle name="20% - Акцент4 2 2 38" xfId="12654"/>
    <cellStyle name="20% - Акцент4 2 2 39" xfId="12889"/>
    <cellStyle name="20% - Акцент4 2 2 4" xfId="5497"/>
    <cellStyle name="20% - Акцент4 2 2 40" xfId="13124"/>
    <cellStyle name="20% - Акцент4 2 2 41" xfId="13359"/>
    <cellStyle name="20% - Акцент4 2 2 42" xfId="13594"/>
    <cellStyle name="20% - Акцент4 2 2 43" xfId="13828"/>
    <cellStyle name="20% - Акцент4 2 2 44" xfId="14057"/>
    <cellStyle name="20% - Акцент4 2 2 45" xfId="14285"/>
    <cellStyle name="20% - Акцент4 2 2 46" xfId="14506"/>
    <cellStyle name="20% - Акцент4 2 2 47" xfId="14726"/>
    <cellStyle name="20% - Акцент4 2 2 48" xfId="14932"/>
    <cellStyle name="20% - Акцент4 2 2 49" xfId="15128"/>
    <cellStyle name="20% - Акцент4 2 2 5" xfId="6130"/>
    <cellStyle name="20% - Акцент4 2 2 50" xfId="15285"/>
    <cellStyle name="20% - Акцент4 2 2 51" xfId="15429"/>
    <cellStyle name="20% - Акцент4 2 2 52" xfId="15496"/>
    <cellStyle name="20% - Акцент4 2 2 53" xfId="15650"/>
    <cellStyle name="20% - Акцент4 2 2 54" xfId="15726"/>
    <cellStyle name="20% - Акцент4 2 2 6" xfId="6221"/>
    <cellStyle name="20% - Акцент4 2 2 7" xfId="6330"/>
    <cellStyle name="20% - Акцент4 2 2 8" xfId="6457"/>
    <cellStyle name="20% - Акцент4 2 2 9" xfId="6602"/>
    <cellStyle name="20% - Акцент4 2 20" xfId="7148"/>
    <cellStyle name="20% — акцент4 2 20" xfId="8804"/>
    <cellStyle name="20% - Акцент4 2 21" xfId="7361"/>
    <cellStyle name="20% — акцент4 2 21" xfId="9049"/>
    <cellStyle name="20% - Акцент4 2 22" xfId="7588"/>
    <cellStyle name="20% — акцент4 2 22" xfId="9221"/>
    <cellStyle name="20% - Акцент4 2 23" xfId="7811"/>
    <cellStyle name="20% — акцент4 2 23" xfId="9354"/>
    <cellStyle name="20% - Акцент4 2 24" xfId="8033"/>
    <cellStyle name="20% — акцент4 2 24" xfId="9443"/>
    <cellStyle name="20% - Акцент4 2 25" xfId="8239"/>
    <cellStyle name="20% — акцент4 2 25" xfId="9532"/>
    <cellStyle name="20% - Акцент4 2 26" xfId="8436"/>
    <cellStyle name="20% — акцент4 2 26" xfId="9610"/>
    <cellStyle name="20% - Акцент4 2 27" xfId="8594"/>
    <cellStyle name="20% — акцент4 2 27" xfId="9647"/>
    <cellStyle name="20% - Акцент4 2 28" xfId="8739"/>
    <cellStyle name="20% — акцент4 2 28" xfId="9738"/>
    <cellStyle name="20% - Акцент4 2 29" xfId="8803"/>
    <cellStyle name="20% — акцент4 2 29" xfId="9827"/>
    <cellStyle name="20% - Акцент4 2 3" xfId="1093"/>
    <cellStyle name="20% — акцент4 2 3" xfId="5495"/>
    <cellStyle name="20% - Акцент4 2 3 10" xfId="6941"/>
    <cellStyle name="20% - Акцент4 2 3 11" xfId="7144"/>
    <cellStyle name="20% - Акцент4 2 3 12" xfId="7357"/>
    <cellStyle name="20% - Акцент4 2 3 13" xfId="7584"/>
    <cellStyle name="20% - Акцент4 2 3 14" xfId="7807"/>
    <cellStyle name="20% - Акцент4 2 3 15" xfId="8029"/>
    <cellStyle name="20% - Акцент4 2 3 16" xfId="8235"/>
    <cellStyle name="20% - Акцент4 2 3 17" xfId="8432"/>
    <cellStyle name="20% - Акцент4 2 3 18" xfId="8590"/>
    <cellStyle name="20% - Акцент4 2 3 19" xfId="8735"/>
    <cellStyle name="20% - Акцент4 2 3 2" xfId="1094"/>
    <cellStyle name="20% - Акцент4 2 3 20" xfId="9830"/>
    <cellStyle name="20% - Акцент4 2 3 21" xfId="10504"/>
    <cellStyle name="20% - Акцент4 2 3 22" xfId="11243"/>
    <cellStyle name="20% - Акцент4 2 3 23" xfId="11478"/>
    <cellStyle name="20% - Акцент4 2 3 24" xfId="11713"/>
    <cellStyle name="20% - Акцент4 2 3 25" xfId="11948"/>
    <cellStyle name="20% - Акцент4 2 3 26" xfId="12183"/>
    <cellStyle name="20% - Акцент4 2 3 27" xfId="12418"/>
    <cellStyle name="20% - Акцент4 2 3 28" xfId="12653"/>
    <cellStyle name="20% - Акцент4 2 3 29" xfId="12888"/>
    <cellStyle name="20% - Акцент4 2 3 3" xfId="4594"/>
    <cellStyle name="20% - Акцент4 2 3 30" xfId="13123"/>
    <cellStyle name="20% - Акцент4 2 3 31" xfId="13358"/>
    <cellStyle name="20% - Акцент4 2 3 32" xfId="13593"/>
    <cellStyle name="20% - Акцент4 2 3 33" xfId="13827"/>
    <cellStyle name="20% - Акцент4 2 3 34" xfId="14056"/>
    <cellStyle name="20% - Акцент4 2 3 35" xfId="14284"/>
    <cellStyle name="20% - Акцент4 2 3 36" xfId="14505"/>
    <cellStyle name="20% - Акцент4 2 3 37" xfId="14725"/>
    <cellStyle name="20% - Акцент4 2 3 38" xfId="14931"/>
    <cellStyle name="20% - Акцент4 2 3 39" xfId="15127"/>
    <cellStyle name="20% - Акцент4 2 3 4" xfId="6129"/>
    <cellStyle name="20% - Акцент4 2 3 40" xfId="15284"/>
    <cellStyle name="20% - Акцент4 2 3 41" xfId="15428"/>
    <cellStyle name="20% - Акцент4 2 3 5" xfId="6220"/>
    <cellStyle name="20% - Акцент4 2 3 6" xfId="6329"/>
    <cellStyle name="20% - Акцент4 2 3 7" xfId="6456"/>
    <cellStyle name="20% - Акцент4 2 3 8" xfId="6601"/>
    <cellStyle name="20% - Акцент4 2 3 9" xfId="6764"/>
    <cellStyle name="20% - Акцент4 2 30" xfId="9048"/>
    <cellStyle name="20% — акцент4 2 30" xfId="10513"/>
    <cellStyle name="20% - Акцент4 2 31" xfId="9222"/>
    <cellStyle name="20% — акцент4 2 31" xfId="11246"/>
    <cellStyle name="20% - Акцент4 2 32" xfId="9355"/>
    <cellStyle name="20% — акцент4 2 32" xfId="11481"/>
    <cellStyle name="20% - Акцент4 2 33" xfId="9444"/>
    <cellStyle name="20% — акцент4 2 33" xfId="11716"/>
    <cellStyle name="20% - Акцент4 2 34" xfId="9533"/>
    <cellStyle name="20% — акцент4 2 34" xfId="11951"/>
    <cellStyle name="20% - Акцент4 2 35" xfId="9611"/>
    <cellStyle name="20% — акцент4 2 35" xfId="12186"/>
    <cellStyle name="20% - Акцент4 2 36" xfId="9629"/>
    <cellStyle name="20% — акцент4 2 36" xfId="12421"/>
    <cellStyle name="20% - Акцент4 2 37" xfId="9739"/>
    <cellStyle name="20% — акцент4 2 37" xfId="12656"/>
    <cellStyle name="20% - Акцент4 2 38" xfId="9826"/>
    <cellStyle name="20% — акцент4 2 38" xfId="12891"/>
    <cellStyle name="20% - Акцент4 2 39" xfId="10514"/>
    <cellStyle name="20% — акцент4 2 39" xfId="13126"/>
    <cellStyle name="20% - Акцент4 2 4" xfId="1095"/>
    <cellStyle name="20% — акцент4 2 4" xfId="6132"/>
    <cellStyle name="20% - Акцент4 2 4 10" xfId="7356"/>
    <cellStyle name="20% - Акцент4 2 4 11" xfId="7583"/>
    <cellStyle name="20% - Акцент4 2 4 12" xfId="7806"/>
    <cellStyle name="20% - Акцент4 2 4 13" xfId="8028"/>
    <cellStyle name="20% - Акцент4 2 4 14" xfId="8234"/>
    <cellStyle name="20% - Акцент4 2 4 15" xfId="8431"/>
    <cellStyle name="20% - Акцент4 2 4 16" xfId="8589"/>
    <cellStyle name="20% - Акцент4 2 4 17" xfId="8734"/>
    <cellStyle name="20% - Акцент4 2 4 18" xfId="9831"/>
    <cellStyle name="20% - Акцент4 2 4 19" xfId="10502"/>
    <cellStyle name="20% - Акцент4 2 4 2" xfId="4595"/>
    <cellStyle name="20% - Акцент4 2 4 20" xfId="11242"/>
    <cellStyle name="20% - Акцент4 2 4 21" xfId="11477"/>
    <cellStyle name="20% - Акцент4 2 4 22" xfId="11712"/>
    <cellStyle name="20% - Акцент4 2 4 23" xfId="11947"/>
    <cellStyle name="20% - Акцент4 2 4 24" xfId="12182"/>
    <cellStyle name="20% - Акцент4 2 4 25" xfId="12417"/>
    <cellStyle name="20% - Акцент4 2 4 26" xfId="12652"/>
    <cellStyle name="20% - Акцент4 2 4 27" xfId="12887"/>
    <cellStyle name="20% - Акцент4 2 4 28" xfId="13122"/>
    <cellStyle name="20% - Акцент4 2 4 29" xfId="13357"/>
    <cellStyle name="20% - Акцент4 2 4 3" xfId="6219"/>
    <cellStyle name="20% - Акцент4 2 4 30" xfId="13592"/>
    <cellStyle name="20% - Акцент4 2 4 31" xfId="13826"/>
    <cellStyle name="20% - Акцент4 2 4 32" xfId="14055"/>
    <cellStyle name="20% - Акцент4 2 4 33" xfId="14283"/>
    <cellStyle name="20% - Акцент4 2 4 34" xfId="14504"/>
    <cellStyle name="20% - Акцент4 2 4 35" xfId="14724"/>
    <cellStyle name="20% - Акцент4 2 4 36" xfId="14930"/>
    <cellStyle name="20% - Акцент4 2 4 37" xfId="15126"/>
    <cellStyle name="20% - Акцент4 2 4 38" xfId="15283"/>
    <cellStyle name="20% - Акцент4 2 4 39" xfId="15427"/>
    <cellStyle name="20% - Акцент4 2 4 4" xfId="6328"/>
    <cellStyle name="20% - Акцент4 2 4 5" xfId="6455"/>
    <cellStyle name="20% - Акцент4 2 4 6" xfId="6600"/>
    <cellStyle name="20% - Акцент4 2 4 7" xfId="6763"/>
    <cellStyle name="20% - Акцент4 2 4 8" xfId="6940"/>
    <cellStyle name="20% - Акцент4 2 4 9" xfId="7143"/>
    <cellStyle name="20% - Акцент4 2 40" xfId="11247"/>
    <cellStyle name="20% — акцент4 2 40" xfId="13361"/>
    <cellStyle name="20% - Акцент4 2 41" xfId="11482"/>
    <cellStyle name="20% — акцент4 2 41" xfId="13596"/>
    <cellStyle name="20% - Акцент4 2 42" xfId="11717"/>
    <cellStyle name="20% — акцент4 2 42" xfId="13830"/>
    <cellStyle name="20% - Акцент4 2 43" xfId="11952"/>
    <cellStyle name="20% — акцент4 2 43" xfId="14059"/>
    <cellStyle name="20% - Акцент4 2 44" xfId="12187"/>
    <cellStyle name="20% — акцент4 2 44" xfId="14287"/>
    <cellStyle name="20% - Акцент4 2 45" xfId="12422"/>
    <cellStyle name="20% — акцент4 2 45" xfId="14508"/>
    <cellStyle name="20% - Акцент4 2 46" xfId="12657"/>
    <cellStyle name="20% — акцент4 2 46" xfId="14728"/>
    <cellStyle name="20% - Акцент4 2 47" xfId="12892"/>
    <cellStyle name="20% — акцент4 2 47" xfId="14934"/>
    <cellStyle name="20% - Акцент4 2 48" xfId="13127"/>
    <cellStyle name="20% — акцент4 2 48" xfId="15130"/>
    <cellStyle name="20% - Акцент4 2 49" xfId="13362"/>
    <cellStyle name="20% — акцент4 2 49" xfId="15287"/>
    <cellStyle name="20% - Акцент4 2 5" xfId="1096"/>
    <cellStyle name="20% — акцент4 2 5" xfId="6223"/>
    <cellStyle name="20% - Акцент4 2 5 10" xfId="7582"/>
    <cellStyle name="20% - Акцент4 2 5 11" xfId="7805"/>
    <cellStyle name="20% - Акцент4 2 5 12" xfId="8027"/>
    <cellStyle name="20% - Акцент4 2 5 13" xfId="8233"/>
    <cellStyle name="20% - Акцент4 2 5 14" xfId="8430"/>
    <cellStyle name="20% - Акцент4 2 5 15" xfId="8588"/>
    <cellStyle name="20% - Акцент4 2 5 16" xfId="8733"/>
    <cellStyle name="20% - Акцент4 2 5 17" xfId="9832"/>
    <cellStyle name="20% - Акцент4 2 5 18" xfId="10494"/>
    <cellStyle name="20% - Акцент4 2 5 19" xfId="11241"/>
    <cellStyle name="20% - Акцент4 2 5 2" xfId="4596"/>
    <cellStyle name="20% - Акцент4 2 5 20" xfId="11476"/>
    <cellStyle name="20% - Акцент4 2 5 21" xfId="11711"/>
    <cellStyle name="20% - Акцент4 2 5 22" xfId="11946"/>
    <cellStyle name="20% - Акцент4 2 5 23" xfId="12181"/>
    <cellStyle name="20% - Акцент4 2 5 24" xfId="12416"/>
    <cellStyle name="20% - Акцент4 2 5 25" xfId="12651"/>
    <cellStyle name="20% - Акцент4 2 5 26" xfId="12886"/>
    <cellStyle name="20% - Акцент4 2 5 27" xfId="13121"/>
    <cellStyle name="20% - Акцент4 2 5 28" xfId="13356"/>
    <cellStyle name="20% - Акцент4 2 5 29" xfId="13591"/>
    <cellStyle name="20% - Акцент4 2 5 3" xfId="6327"/>
    <cellStyle name="20% - Акцент4 2 5 30" xfId="13825"/>
    <cellStyle name="20% - Акцент4 2 5 31" xfId="14054"/>
    <cellStyle name="20% - Акцент4 2 5 32" xfId="14282"/>
    <cellStyle name="20% - Акцент4 2 5 33" xfId="14503"/>
    <cellStyle name="20% - Акцент4 2 5 34" xfId="14723"/>
    <cellStyle name="20% - Акцент4 2 5 35" xfId="14929"/>
    <cellStyle name="20% - Акцент4 2 5 36" xfId="15125"/>
    <cellStyle name="20% - Акцент4 2 5 37" xfId="15282"/>
    <cellStyle name="20% - Акцент4 2 5 38" xfId="15426"/>
    <cellStyle name="20% - Акцент4 2 5 4" xfId="6454"/>
    <cellStyle name="20% - Акцент4 2 5 5" xfId="6599"/>
    <cellStyle name="20% - Акцент4 2 5 6" xfId="6762"/>
    <cellStyle name="20% - Акцент4 2 5 7" xfId="6939"/>
    <cellStyle name="20% - Акцент4 2 5 8" xfId="7142"/>
    <cellStyle name="20% - Акцент4 2 5 9" xfId="7355"/>
    <cellStyle name="20% - Акцент4 2 50" xfId="13597"/>
    <cellStyle name="20% — акцент4 2 50" xfId="15431"/>
    <cellStyle name="20% - Акцент4 2 51" xfId="13831"/>
    <cellStyle name="20% — акцент4 2 51" xfId="15495"/>
    <cellStyle name="20% - Акцент4 2 52" xfId="14060"/>
    <cellStyle name="20% — акцент4 2 52" xfId="15651"/>
    <cellStyle name="20% - Акцент4 2 53" xfId="14288"/>
    <cellStyle name="20% — акцент4 2 53" xfId="15727"/>
    <cellStyle name="20% - Акцент4 2 54" xfId="14509"/>
    <cellStyle name="20% - Акцент4 2 55" xfId="14729"/>
    <cellStyle name="20% - Акцент4 2 56" xfId="14935"/>
    <cellStyle name="20% - Акцент4 2 57" xfId="15131"/>
    <cellStyle name="20% - Акцент4 2 58" xfId="15288"/>
    <cellStyle name="20% - Акцент4 2 59" xfId="15432"/>
    <cellStyle name="20% - Акцент4 2 6" xfId="1097"/>
    <cellStyle name="20% — акцент4 2 6" xfId="6332"/>
    <cellStyle name="20% - Акцент4 2 6 10" xfId="7804"/>
    <cellStyle name="20% - Акцент4 2 6 11" xfId="8026"/>
    <cellStyle name="20% - Акцент4 2 6 12" xfId="8232"/>
    <cellStyle name="20% - Акцент4 2 6 13" xfId="8429"/>
    <cellStyle name="20% - Акцент4 2 6 14" xfId="8587"/>
    <cellStyle name="20% - Акцент4 2 6 15" xfId="8732"/>
    <cellStyle name="20% - Акцент4 2 6 16" xfId="9833"/>
    <cellStyle name="20% - Акцент4 2 6 17" xfId="10492"/>
    <cellStyle name="20% - Акцент4 2 6 18" xfId="11240"/>
    <cellStyle name="20% - Акцент4 2 6 19" xfId="11475"/>
    <cellStyle name="20% - Акцент4 2 6 2" xfId="4597"/>
    <cellStyle name="20% - Акцент4 2 6 20" xfId="11710"/>
    <cellStyle name="20% - Акцент4 2 6 21" xfId="11945"/>
    <cellStyle name="20% - Акцент4 2 6 22" xfId="12180"/>
    <cellStyle name="20% - Акцент4 2 6 23" xfId="12415"/>
    <cellStyle name="20% - Акцент4 2 6 24" xfId="12650"/>
    <cellStyle name="20% - Акцент4 2 6 25" xfId="12885"/>
    <cellStyle name="20% - Акцент4 2 6 26" xfId="13120"/>
    <cellStyle name="20% - Акцент4 2 6 27" xfId="13355"/>
    <cellStyle name="20% - Акцент4 2 6 28" xfId="13590"/>
    <cellStyle name="20% - Акцент4 2 6 29" xfId="13824"/>
    <cellStyle name="20% - Акцент4 2 6 3" xfId="6453"/>
    <cellStyle name="20% - Акцент4 2 6 30" xfId="14053"/>
    <cellStyle name="20% - Акцент4 2 6 31" xfId="14281"/>
    <cellStyle name="20% - Акцент4 2 6 32" xfId="14502"/>
    <cellStyle name="20% - Акцент4 2 6 33" xfId="14722"/>
    <cellStyle name="20% - Акцент4 2 6 34" xfId="14928"/>
    <cellStyle name="20% - Акцент4 2 6 35" xfId="15124"/>
    <cellStyle name="20% - Акцент4 2 6 36" xfId="15281"/>
    <cellStyle name="20% - Акцент4 2 6 37" xfId="15425"/>
    <cellStyle name="20% - Акцент4 2 6 4" xfId="6598"/>
    <cellStyle name="20% - Акцент4 2 6 5" xfId="6761"/>
    <cellStyle name="20% - Акцент4 2 6 6" xfId="6938"/>
    <cellStyle name="20% - Акцент4 2 6 7" xfId="7141"/>
    <cellStyle name="20% - Акцент4 2 6 8" xfId="7354"/>
    <cellStyle name="20% - Акцент4 2 6 9" xfId="7581"/>
    <cellStyle name="20% - Акцент4 2 60" xfId="15494"/>
    <cellStyle name="20% - Акцент4 2 61" xfId="15652"/>
    <cellStyle name="20% - Акцент4 2 62" xfId="15728"/>
    <cellStyle name="20% - Акцент4 2 7" xfId="1098"/>
    <cellStyle name="20% — акцент4 2 7" xfId="6459"/>
    <cellStyle name="20% - Акцент4 2 7 10" xfId="8025"/>
    <cellStyle name="20% - Акцент4 2 7 11" xfId="8231"/>
    <cellStyle name="20% - Акцент4 2 7 12" xfId="8428"/>
    <cellStyle name="20% - Акцент4 2 7 13" xfId="8586"/>
    <cellStyle name="20% - Акцент4 2 7 14" xfId="8731"/>
    <cellStyle name="20% - Акцент4 2 7 15" xfId="9834"/>
    <cellStyle name="20% - Акцент4 2 7 16" xfId="10491"/>
    <cellStyle name="20% - Акцент4 2 7 17" xfId="11239"/>
    <cellStyle name="20% - Акцент4 2 7 18" xfId="11474"/>
    <cellStyle name="20% - Акцент4 2 7 19" xfId="11709"/>
    <cellStyle name="20% - Акцент4 2 7 2" xfId="4598"/>
    <cellStyle name="20% - Акцент4 2 7 20" xfId="11944"/>
    <cellStyle name="20% - Акцент4 2 7 21" xfId="12179"/>
    <cellStyle name="20% - Акцент4 2 7 22" xfId="12414"/>
    <cellStyle name="20% - Акцент4 2 7 23" xfId="12649"/>
    <cellStyle name="20% - Акцент4 2 7 24" xfId="12884"/>
    <cellStyle name="20% - Акцент4 2 7 25" xfId="13119"/>
    <cellStyle name="20% - Акцент4 2 7 26" xfId="13354"/>
    <cellStyle name="20% - Акцент4 2 7 27" xfId="13589"/>
    <cellStyle name="20% - Акцент4 2 7 28" xfId="13823"/>
    <cellStyle name="20% - Акцент4 2 7 29" xfId="14052"/>
    <cellStyle name="20% - Акцент4 2 7 3" xfId="6597"/>
    <cellStyle name="20% - Акцент4 2 7 30" xfId="14280"/>
    <cellStyle name="20% - Акцент4 2 7 31" xfId="14501"/>
    <cellStyle name="20% - Акцент4 2 7 32" xfId="14721"/>
    <cellStyle name="20% - Акцент4 2 7 33" xfId="14927"/>
    <cellStyle name="20% - Акцент4 2 7 34" xfId="15123"/>
    <cellStyle name="20% - Акцент4 2 7 35" xfId="15280"/>
    <cellStyle name="20% - Акцент4 2 7 36" xfId="15424"/>
    <cellStyle name="20% - Акцент4 2 7 4" xfId="6760"/>
    <cellStyle name="20% - Акцент4 2 7 5" xfId="6937"/>
    <cellStyle name="20% - Акцент4 2 7 6" xfId="7140"/>
    <cellStyle name="20% - Акцент4 2 7 7" xfId="7353"/>
    <cellStyle name="20% - Акцент4 2 7 8" xfId="7580"/>
    <cellStyle name="20% - Акцент4 2 7 9" xfId="7803"/>
    <cellStyle name="20% - Акцент4 2 8" xfId="1099"/>
    <cellStyle name="20% — акцент4 2 8" xfId="6604"/>
    <cellStyle name="20% - Акцент4 2 8 10" xfId="8230"/>
    <cellStyle name="20% - Акцент4 2 8 11" xfId="8427"/>
    <cellStyle name="20% - Акцент4 2 8 12" xfId="8585"/>
    <cellStyle name="20% - Акцент4 2 8 13" xfId="8730"/>
    <cellStyle name="20% - Акцент4 2 8 14" xfId="9835"/>
    <cellStyle name="20% - Акцент4 2 8 15" xfId="10483"/>
    <cellStyle name="20% - Акцент4 2 8 16" xfId="11238"/>
    <cellStyle name="20% - Акцент4 2 8 17" xfId="11473"/>
    <cellStyle name="20% - Акцент4 2 8 18" xfId="11708"/>
    <cellStyle name="20% - Акцент4 2 8 19" xfId="11943"/>
    <cellStyle name="20% - Акцент4 2 8 2" xfId="4599"/>
    <cellStyle name="20% - Акцент4 2 8 20" xfId="12178"/>
    <cellStyle name="20% - Акцент4 2 8 21" xfId="12413"/>
    <cellStyle name="20% - Акцент4 2 8 22" xfId="12648"/>
    <cellStyle name="20% - Акцент4 2 8 23" xfId="12883"/>
    <cellStyle name="20% - Акцент4 2 8 24" xfId="13118"/>
    <cellStyle name="20% - Акцент4 2 8 25" xfId="13353"/>
    <cellStyle name="20% - Акцент4 2 8 26" xfId="13588"/>
    <cellStyle name="20% - Акцент4 2 8 27" xfId="13822"/>
    <cellStyle name="20% - Акцент4 2 8 28" xfId="14051"/>
    <cellStyle name="20% - Акцент4 2 8 29" xfId="14279"/>
    <cellStyle name="20% - Акцент4 2 8 3" xfId="6759"/>
    <cellStyle name="20% - Акцент4 2 8 30" xfId="14500"/>
    <cellStyle name="20% - Акцент4 2 8 31" xfId="14720"/>
    <cellStyle name="20% - Акцент4 2 8 32" xfId="14926"/>
    <cellStyle name="20% - Акцент4 2 8 33" xfId="15122"/>
    <cellStyle name="20% - Акцент4 2 8 34" xfId="15279"/>
    <cellStyle name="20% - Акцент4 2 8 35" xfId="15423"/>
    <cellStyle name="20% - Акцент4 2 8 4" xfId="6936"/>
    <cellStyle name="20% - Акцент4 2 8 5" xfId="7139"/>
    <cellStyle name="20% - Акцент4 2 8 6" xfId="7352"/>
    <cellStyle name="20% - Акцент4 2 8 7" xfId="7579"/>
    <cellStyle name="20% - Акцент4 2 8 8" xfId="7802"/>
    <cellStyle name="20% - Акцент4 2 8 9" xfId="8024"/>
    <cellStyle name="20% - Акцент4 2 9" xfId="1100"/>
    <cellStyle name="20% — акцент4 2 9" xfId="6767"/>
    <cellStyle name="20% - Акцент4 2 9 10" xfId="8426"/>
    <cellStyle name="20% - Акцент4 2 9 11" xfId="8584"/>
    <cellStyle name="20% - Акцент4 2 9 12" xfId="8729"/>
    <cellStyle name="20% - Акцент4 2 9 13" xfId="9836"/>
    <cellStyle name="20% - Акцент4 2 9 14" xfId="10481"/>
    <cellStyle name="20% - Акцент4 2 9 15" xfId="11237"/>
    <cellStyle name="20% - Акцент4 2 9 16" xfId="11472"/>
    <cellStyle name="20% - Акцент4 2 9 17" xfId="11707"/>
    <cellStyle name="20% - Акцент4 2 9 18" xfId="11942"/>
    <cellStyle name="20% - Акцент4 2 9 19" xfId="12177"/>
    <cellStyle name="20% - Акцент4 2 9 2" xfId="4600"/>
    <cellStyle name="20% - Акцент4 2 9 20" xfId="12412"/>
    <cellStyle name="20% - Акцент4 2 9 21" xfId="12647"/>
    <cellStyle name="20% - Акцент4 2 9 22" xfId="12882"/>
    <cellStyle name="20% - Акцент4 2 9 23" xfId="13117"/>
    <cellStyle name="20% - Акцент4 2 9 24" xfId="13352"/>
    <cellStyle name="20% - Акцент4 2 9 25" xfId="13587"/>
    <cellStyle name="20% - Акцент4 2 9 26" xfId="13821"/>
    <cellStyle name="20% - Акцент4 2 9 27" xfId="14050"/>
    <cellStyle name="20% - Акцент4 2 9 28" xfId="14278"/>
    <cellStyle name="20% - Акцент4 2 9 29" xfId="14499"/>
    <cellStyle name="20% - Акцент4 2 9 3" xfId="6935"/>
    <cellStyle name="20% - Акцент4 2 9 30" xfId="14719"/>
    <cellStyle name="20% - Акцент4 2 9 31" xfId="14925"/>
    <cellStyle name="20% - Акцент4 2 9 32" xfId="15121"/>
    <cellStyle name="20% - Акцент4 2 9 33" xfId="15278"/>
    <cellStyle name="20% - Акцент4 2 9 34" xfId="15422"/>
    <cellStyle name="20% - Акцент4 2 9 4" xfId="7138"/>
    <cellStyle name="20% - Акцент4 2 9 5" xfId="7351"/>
    <cellStyle name="20% - Акцент4 2 9 6" xfId="7578"/>
    <cellStyle name="20% - Акцент4 2 9 7" xfId="7801"/>
    <cellStyle name="20% - Акцент4 2 9 8" xfId="8023"/>
    <cellStyle name="20% - Акцент4 2 9 9" xfId="8229"/>
    <cellStyle name="20% - Акцент4 2_46EE.2011(v1.0)" xfId="1101"/>
    <cellStyle name="20% — акцент4 20" xfId="1102"/>
    <cellStyle name="20% — акцент4 21" xfId="1103"/>
    <cellStyle name="20% — акцент4 22" xfId="4589"/>
    <cellStyle name="20% — акцент4 23" xfId="5493"/>
    <cellStyle name="20% — акцент4 24" xfId="6134"/>
    <cellStyle name="20% — акцент4 25" xfId="6225"/>
    <cellStyle name="20% — акцент4 26" xfId="6334"/>
    <cellStyle name="20% — акцент4 27" xfId="6461"/>
    <cellStyle name="20% — акцент4 28" xfId="6606"/>
    <cellStyle name="20% — акцент4 29" xfId="6769"/>
    <cellStyle name="20% - Акцент4 3" xfId="1104"/>
    <cellStyle name="20% — акцент4 3" xfId="1105"/>
    <cellStyle name="20% - Акцент4 3 10" xfId="1106"/>
    <cellStyle name="20% - Акцент4 3 10 2" xfId="4602"/>
    <cellStyle name="20% - Акцент4 3 10 3" xfId="9838"/>
    <cellStyle name="20% - Акцент4 3 11" xfId="1107"/>
    <cellStyle name="20% - Акцент4 3 12" xfId="4601"/>
    <cellStyle name="20% - Акцент4 3 13" xfId="5505"/>
    <cellStyle name="20% - Акцент4 3 14" xfId="6122"/>
    <cellStyle name="20% - Акцент4 3 15" xfId="6213"/>
    <cellStyle name="20% - Акцент4 3 16" xfId="6322"/>
    <cellStyle name="20% - Акцент4 3 17" xfId="6449"/>
    <cellStyle name="20% - Акцент4 3 18" xfId="6594"/>
    <cellStyle name="20% - Акцент4 3 19" xfId="6757"/>
    <cellStyle name="20% - Акцент4 3 2" xfId="1108"/>
    <cellStyle name="20% - Акцент4 3 2 2" xfId="1109"/>
    <cellStyle name="20% - Акцент4 3 2 3" xfId="4603"/>
    <cellStyle name="20% - Акцент4 3 2 4" xfId="8807"/>
    <cellStyle name="20% - Акцент4 3 20" xfId="6933"/>
    <cellStyle name="20% - Акцент4 3 21" xfId="7137"/>
    <cellStyle name="20% - Акцент4 3 22" xfId="7350"/>
    <cellStyle name="20% - Акцент4 3 23" xfId="7577"/>
    <cellStyle name="20% - Акцент4 3 24" xfId="7800"/>
    <cellStyle name="20% - Акцент4 3 25" xfId="8022"/>
    <cellStyle name="20% - Акцент4 3 26" xfId="8228"/>
    <cellStyle name="20% - Акцент4 3 27" xfId="8425"/>
    <cellStyle name="20% - Акцент4 3 28" xfId="8583"/>
    <cellStyle name="20% - Акцент4 3 29" xfId="8728"/>
    <cellStyle name="20% - Акцент4 3 3" xfId="1110"/>
    <cellStyle name="20% - Акцент4 3 3 2" xfId="1111"/>
    <cellStyle name="20% - Акцент4 3 3 3" xfId="4604"/>
    <cellStyle name="20% - Акцент4 3 3 4" xfId="9840"/>
    <cellStyle name="20% - Акцент4 3 30" xfId="8806"/>
    <cellStyle name="20% - Акцент4 3 31" xfId="9051"/>
    <cellStyle name="20% - Акцент4 3 32" xfId="9220"/>
    <cellStyle name="20% - Акцент4 3 33" xfId="9352"/>
    <cellStyle name="20% - Акцент4 3 34" xfId="9441"/>
    <cellStyle name="20% - Акцент4 3 35" xfId="9530"/>
    <cellStyle name="20% - Акцент4 3 36" xfId="9608"/>
    <cellStyle name="20% - Акцент4 3 37" xfId="9645"/>
    <cellStyle name="20% - Акцент4 3 38" xfId="9736"/>
    <cellStyle name="20% - Акцент4 3 39" xfId="9837"/>
    <cellStyle name="20% - Акцент4 3 4" xfId="1112"/>
    <cellStyle name="20% - Акцент4 3 4 2" xfId="4605"/>
    <cellStyle name="20% - Акцент4 3 4 3" xfId="9841"/>
    <cellStyle name="20% - Акцент4 3 40" xfId="10473"/>
    <cellStyle name="20% - Акцент4 3 41" xfId="11236"/>
    <cellStyle name="20% - Акцент4 3 42" xfId="11471"/>
    <cellStyle name="20% - Акцент4 3 43" xfId="11706"/>
    <cellStyle name="20% - Акцент4 3 44" xfId="11941"/>
    <cellStyle name="20% - Акцент4 3 45" xfId="12176"/>
    <cellStyle name="20% - Акцент4 3 46" xfId="12411"/>
    <cellStyle name="20% - Акцент4 3 47" xfId="12646"/>
    <cellStyle name="20% - Акцент4 3 48" xfId="12881"/>
    <cellStyle name="20% - Акцент4 3 49" xfId="13116"/>
    <cellStyle name="20% - Акцент4 3 5" xfId="1113"/>
    <cellStyle name="20% - Акцент4 3 5 2" xfId="4606"/>
    <cellStyle name="20% - Акцент4 3 5 3" xfId="9842"/>
    <cellStyle name="20% - Акцент4 3 50" xfId="13351"/>
    <cellStyle name="20% - Акцент4 3 51" xfId="13586"/>
    <cellStyle name="20% - Акцент4 3 52" xfId="13820"/>
    <cellStyle name="20% - Акцент4 3 53" xfId="14049"/>
    <cellStyle name="20% - Акцент4 3 54" xfId="14277"/>
    <cellStyle name="20% - Акцент4 3 55" xfId="14498"/>
    <cellStyle name="20% - Акцент4 3 56" xfId="14718"/>
    <cellStyle name="20% - Акцент4 3 57" xfId="14924"/>
    <cellStyle name="20% - Акцент4 3 58" xfId="15120"/>
    <cellStyle name="20% - Акцент4 3 59" xfId="15277"/>
    <cellStyle name="20% - Акцент4 3 6" xfId="1114"/>
    <cellStyle name="20% - Акцент4 3 6 2" xfId="4607"/>
    <cellStyle name="20% - Акцент4 3 6 3" xfId="9843"/>
    <cellStyle name="20% - Акцент4 3 60" xfId="15421"/>
    <cellStyle name="20% - Акцент4 3 61" xfId="15497"/>
    <cellStyle name="20% - Акцент4 3 62" xfId="15649"/>
    <cellStyle name="20% - Акцент4 3 63" xfId="15725"/>
    <cellStyle name="20% - Акцент4 3 7" xfId="1115"/>
    <cellStyle name="20% - Акцент4 3 7 2" xfId="4608"/>
    <cellStyle name="20% - Акцент4 3 7 3" xfId="9844"/>
    <cellStyle name="20% - Акцент4 3 8" xfId="1116"/>
    <cellStyle name="20% - Акцент4 3 8 2" xfId="4609"/>
    <cellStyle name="20% - Акцент4 3 8 3" xfId="9845"/>
    <cellStyle name="20% - Акцент4 3 9" xfId="1117"/>
    <cellStyle name="20% - Акцент4 3 9 2" xfId="4610"/>
    <cellStyle name="20% - Акцент4 3 9 3" xfId="9846"/>
    <cellStyle name="20% - Акцент4 3_46EE.2011(v1.0)" xfId="1118"/>
    <cellStyle name="20% — акцент4 30" xfId="6946"/>
    <cellStyle name="20% — акцент4 31" xfId="7149"/>
    <cellStyle name="20% — акцент4 32" xfId="7362"/>
    <cellStyle name="20% — акцент4 33" xfId="7589"/>
    <cellStyle name="20% — акцент4 34" xfId="7812"/>
    <cellStyle name="20% — акцент4 35" xfId="8034"/>
    <cellStyle name="20% — акцент4 36" xfId="8240"/>
    <cellStyle name="20% — акцент4 37" xfId="8437"/>
    <cellStyle name="20% — акцент4 38" xfId="8595"/>
    <cellStyle name="20% — акцент4 39" xfId="8740"/>
    <cellStyle name="20% - Акцент4 4" xfId="1119"/>
    <cellStyle name="20% — акцент4 4" xfId="1120"/>
    <cellStyle name="20% - Акцент4 4 2" xfId="1121"/>
    <cellStyle name="20% - Акцент4 4 2 2" xfId="1122"/>
    <cellStyle name="20% - Акцент4 4 3" xfId="1123"/>
    <cellStyle name="20% - Акцент4 4 3 2" xfId="1124"/>
    <cellStyle name="20% - Акцент4 4_46EE.2011(v1.0)" xfId="1125"/>
    <cellStyle name="20% — акцент4 40" xfId="8802"/>
    <cellStyle name="20% — акцент4 41" xfId="9047"/>
    <cellStyle name="20% — акцент4 42" xfId="9223"/>
    <cellStyle name="20% — акцент4 43" xfId="9356"/>
    <cellStyle name="20% — акцент4 44" xfId="9445"/>
    <cellStyle name="20% — акцент4 45" xfId="9534"/>
    <cellStyle name="20% — акцент4 46" xfId="9612"/>
    <cellStyle name="20% — акцент4 47" xfId="9648"/>
    <cellStyle name="20% — акцент4 48" xfId="9740"/>
    <cellStyle name="20% — акцент4 49" xfId="9825"/>
    <cellStyle name="20% - Акцент4 5" xfId="1126"/>
    <cellStyle name="20% — акцент4 5" xfId="1127"/>
    <cellStyle name="20% - Акцент4 5 2" xfId="1128"/>
    <cellStyle name="20% - Акцент4 5 2 2" xfId="1129"/>
    <cellStyle name="20% - Акцент4 5 3" xfId="1130"/>
    <cellStyle name="20% - Акцент4 5 3 2" xfId="1131"/>
    <cellStyle name="20% - Акцент4 5_46EE.2011(v1.0)" xfId="1132"/>
    <cellStyle name="20% — акцент4 50" xfId="10515"/>
    <cellStyle name="20% — акцент4 51" xfId="11248"/>
    <cellStyle name="20% — акцент4 52" xfId="11483"/>
    <cellStyle name="20% — акцент4 53" xfId="11718"/>
    <cellStyle name="20% — акцент4 54" xfId="11953"/>
    <cellStyle name="20% — акцент4 55" xfId="12188"/>
    <cellStyle name="20% — акцент4 56" xfId="12423"/>
    <cellStyle name="20% — акцент4 57" xfId="12658"/>
    <cellStyle name="20% — акцент4 58" xfId="12893"/>
    <cellStyle name="20% — акцент4 59" xfId="13128"/>
    <cellStyle name="20% - Акцент4 6" xfId="1133"/>
    <cellStyle name="20% — акцент4 6" xfId="1134"/>
    <cellStyle name="20% - Акцент4 6 2" xfId="1135"/>
    <cellStyle name="20% - Акцент4 6 2 2" xfId="1136"/>
    <cellStyle name="20% - Акцент4 6 3" xfId="1137"/>
    <cellStyle name="20% - Акцент4 6 3 2" xfId="1138"/>
    <cellStyle name="20% - Акцент4 6_46EE.2011(v1.0)" xfId="1139"/>
    <cellStyle name="20% — акцент4 60" xfId="13363"/>
    <cellStyle name="20% — акцент4 61" xfId="13598"/>
    <cellStyle name="20% — акцент4 62" xfId="13832"/>
    <cellStyle name="20% — акцент4 63" xfId="14061"/>
    <cellStyle name="20% — акцент4 64" xfId="14289"/>
    <cellStyle name="20% — акцент4 65" xfId="14510"/>
    <cellStyle name="20% — акцент4 66" xfId="14730"/>
    <cellStyle name="20% — акцент4 67" xfId="14936"/>
    <cellStyle name="20% — акцент4 68" xfId="15132"/>
    <cellStyle name="20% — акцент4 69" xfId="15289"/>
    <cellStyle name="20% - Акцент4 7" xfId="1140"/>
    <cellStyle name="20% — акцент4 7" xfId="1141"/>
    <cellStyle name="20% - Акцент4 7 2" xfId="1142"/>
    <cellStyle name="20% - Акцент4 7 2 2" xfId="1143"/>
    <cellStyle name="20% - Акцент4 7 3" xfId="1144"/>
    <cellStyle name="20% - Акцент4 7 3 2" xfId="1145"/>
    <cellStyle name="20% - Акцент4 7_46EE.2011(v1.0)" xfId="1146"/>
    <cellStyle name="20% — акцент4 70" xfId="15433"/>
    <cellStyle name="20% — акцент4 71" xfId="15493"/>
    <cellStyle name="20% — акцент4 72" xfId="15653"/>
    <cellStyle name="20% — акцент4 73" xfId="15729"/>
    <cellStyle name="20% - Акцент4 8" xfId="1147"/>
    <cellStyle name="20% — акцент4 8" xfId="1148"/>
    <cellStyle name="20% - Акцент4 8 2" xfId="1149"/>
    <cellStyle name="20% - Акцент4 8 2 2" xfId="1150"/>
    <cellStyle name="20% - Акцент4 8 3" xfId="1151"/>
    <cellStyle name="20% - Акцент4 8 3 2" xfId="1152"/>
    <cellStyle name="20% - Акцент4 8 4" xfId="1153"/>
    <cellStyle name="20% - Акцент4 8_46EE.2011(v1.0)" xfId="1154"/>
    <cellStyle name="20% - Акцент4 9" xfId="1155"/>
    <cellStyle name="20% — акцент4 9" xfId="1156"/>
    <cellStyle name="20% - Акцент4 9 2" xfId="1157"/>
    <cellStyle name="20% - Акцент4 9 2 2" xfId="1158"/>
    <cellStyle name="20% - Акцент4 9 3" xfId="1159"/>
    <cellStyle name="20% - Акцент4 9 3 2" xfId="1160"/>
    <cellStyle name="20% - Акцент4 9 4" xfId="1161"/>
    <cellStyle name="20% - Акцент4 9_46EE.2011(v1.0)" xfId="1162"/>
    <cellStyle name="20% — акцент4_Расчет тарифа на тэ 2015 СЛФ" xfId="1163"/>
    <cellStyle name="20% — акцент5" xfId="1164"/>
    <cellStyle name="20% - Акцент5 10" xfId="1165"/>
    <cellStyle name="20% — акцент5 10" xfId="1166"/>
    <cellStyle name="20% - Акцент5 10 2" xfId="1167"/>
    <cellStyle name="20% - Акцент5 11" xfId="1168"/>
    <cellStyle name="20% — акцент5 11" xfId="1169"/>
    <cellStyle name="20% - Акцент5 11 2" xfId="1170"/>
    <cellStyle name="20% — акцент5 12" xfId="1171"/>
    <cellStyle name="20% — акцент5 13" xfId="1172"/>
    <cellStyle name="20% — акцент5 14" xfId="1173"/>
    <cellStyle name="20% — акцент5 15" xfId="1174"/>
    <cellStyle name="20% — акцент5 16" xfId="1175"/>
    <cellStyle name="20% — акцент5 17" xfId="1176"/>
    <cellStyle name="20% — акцент5 18" xfId="1177"/>
    <cellStyle name="20% — акцент5 19" xfId="1178"/>
    <cellStyle name="20% - Акцент5 2" xfId="1179"/>
    <cellStyle name="20% — акцент5 2" xfId="1180"/>
    <cellStyle name="20% - Акцент5 2 10" xfId="1181"/>
    <cellStyle name="20% — акцент5 2 10" xfId="6921"/>
    <cellStyle name="20% - Акцент5 2 10 10" xfId="8578"/>
    <cellStyle name="20% - Акцент5 2 10 11" xfId="8723"/>
    <cellStyle name="20% - Акцент5 2 10 12" xfId="9850"/>
    <cellStyle name="20% - Акцент5 2 10 13" xfId="10420"/>
    <cellStyle name="20% - Акцент5 2 10 14" xfId="11222"/>
    <cellStyle name="20% - Акцент5 2 10 15" xfId="11457"/>
    <cellStyle name="20% - Акцент5 2 10 16" xfId="11692"/>
    <cellStyle name="20% - Акцент5 2 10 17" xfId="11927"/>
    <cellStyle name="20% - Акцент5 2 10 18" xfId="12162"/>
    <cellStyle name="20% - Акцент5 2 10 19" xfId="12397"/>
    <cellStyle name="20% - Акцент5 2 10 2" xfId="4614"/>
    <cellStyle name="20% - Акцент5 2 10 20" xfId="12632"/>
    <cellStyle name="20% - Акцент5 2 10 21" xfId="12867"/>
    <cellStyle name="20% - Акцент5 2 10 22" xfId="13102"/>
    <cellStyle name="20% - Акцент5 2 10 23" xfId="13337"/>
    <cellStyle name="20% - Акцент5 2 10 24" xfId="13572"/>
    <cellStyle name="20% - Акцент5 2 10 25" xfId="13806"/>
    <cellStyle name="20% - Акцент5 2 10 26" xfId="14035"/>
    <cellStyle name="20% - Акцент5 2 10 27" xfId="14263"/>
    <cellStyle name="20% - Акцент5 2 10 28" xfId="14484"/>
    <cellStyle name="20% - Акцент5 2 10 29" xfId="14704"/>
    <cellStyle name="20% - Акцент5 2 10 3" xfId="7123"/>
    <cellStyle name="20% - Акцент5 2 10 30" xfId="14914"/>
    <cellStyle name="20% - Акцент5 2 10 31" xfId="15108"/>
    <cellStyle name="20% - Акцент5 2 10 32" xfId="15272"/>
    <cellStyle name="20% - Акцент5 2 10 33" xfId="15416"/>
    <cellStyle name="20% - Акцент5 2 10 4" xfId="7336"/>
    <cellStyle name="20% - Акцент5 2 10 5" xfId="7563"/>
    <cellStyle name="20% - Акцент5 2 10 6" xfId="7786"/>
    <cellStyle name="20% - Акцент5 2 10 7" xfId="8008"/>
    <cellStyle name="20% - Акцент5 2 10 8" xfId="8217"/>
    <cellStyle name="20% - Акцент5 2 10 9" xfId="8414"/>
    <cellStyle name="20% - Акцент5 2 11" xfId="4612"/>
    <cellStyle name="20% — акцент5 2 11" xfId="7124"/>
    <cellStyle name="20% - Акцент5 2 12" xfId="5516"/>
    <cellStyle name="20% — акцент5 2 12" xfId="7337"/>
    <cellStyle name="20% - Акцент5 2 13" xfId="6110"/>
    <cellStyle name="20% — акцент5 2 13" xfId="7564"/>
    <cellStyle name="20% - Акцент5 2 14" xfId="5351"/>
    <cellStyle name="20% — акцент5 2 14" xfId="7787"/>
    <cellStyle name="20% - Акцент5 2 15" xfId="6310"/>
    <cellStyle name="20% — акцент5 2 15" xfId="8009"/>
    <cellStyle name="20% - Акцент5 2 16" xfId="6437"/>
    <cellStyle name="20% — акцент5 2 16" xfId="8218"/>
    <cellStyle name="20% - Акцент5 2 17" xfId="6582"/>
    <cellStyle name="20% — акцент5 2 17" xfId="8415"/>
    <cellStyle name="20% - Акцент5 2 18" xfId="6745"/>
    <cellStyle name="20% — акцент5 2 18" xfId="8579"/>
    <cellStyle name="20% - Акцент5 2 19" xfId="6922"/>
    <cellStyle name="20% — акцент5 2 19" xfId="8724"/>
    <cellStyle name="20% - Акцент5 2 2" xfId="1182"/>
    <cellStyle name="20% — акцент5 2 2" xfId="4613"/>
    <cellStyle name="20% - Акцент5 2 2 10" xfId="6742"/>
    <cellStyle name="20% - Акцент5 2 2 11" xfId="6919"/>
    <cellStyle name="20% - Акцент5 2 2 12" xfId="7122"/>
    <cellStyle name="20% - Акцент5 2 2 13" xfId="7335"/>
    <cellStyle name="20% - Акцент5 2 2 14" xfId="7562"/>
    <cellStyle name="20% - Акцент5 2 2 15" xfId="7785"/>
    <cellStyle name="20% - Акцент5 2 2 16" xfId="8007"/>
    <cellStyle name="20% - Акцент5 2 2 17" xfId="8216"/>
    <cellStyle name="20% - Акцент5 2 2 18" xfId="8413"/>
    <cellStyle name="20% - Акцент5 2 2 19" xfId="8577"/>
    <cellStyle name="20% - Акцент5 2 2 2" xfId="1183"/>
    <cellStyle name="20% - Акцент5 2 2 20" xfId="8722"/>
    <cellStyle name="20% - Акцент5 2 2 21" xfId="8811"/>
    <cellStyle name="20% - Акцент5 2 2 22" xfId="9056"/>
    <cellStyle name="20% - Акцент5 2 2 23" xfId="9215"/>
    <cellStyle name="20% - Акцент5 2 2 24" xfId="9347"/>
    <cellStyle name="20% - Акцент5 2 2 25" xfId="9436"/>
    <cellStyle name="20% - Акцент5 2 2 26" xfId="9525"/>
    <cellStyle name="20% - Акцент5 2 2 27" xfId="9604"/>
    <cellStyle name="20% - Акцент5 2 2 28" xfId="9641"/>
    <cellStyle name="20% - Акцент5 2 2 29" xfId="9732"/>
    <cellStyle name="20% - Акцент5 2 2 3" xfId="4615"/>
    <cellStyle name="20% - Акцент5 2 2 30" xfId="9851"/>
    <cellStyle name="20% - Акцент5 2 2 31" xfId="10418"/>
    <cellStyle name="20% - Акцент5 2 2 32" xfId="11221"/>
    <cellStyle name="20% - Акцент5 2 2 33" xfId="11456"/>
    <cellStyle name="20% - Акцент5 2 2 34" xfId="11691"/>
    <cellStyle name="20% - Акцент5 2 2 35" xfId="11926"/>
    <cellStyle name="20% - Акцент5 2 2 36" xfId="12161"/>
    <cellStyle name="20% - Акцент5 2 2 37" xfId="12396"/>
    <cellStyle name="20% - Акцент5 2 2 38" xfId="12631"/>
    <cellStyle name="20% - Акцент5 2 2 39" xfId="12866"/>
    <cellStyle name="20% - Акцент5 2 2 4" xfId="5519"/>
    <cellStyle name="20% - Акцент5 2 2 40" xfId="13101"/>
    <cellStyle name="20% - Акцент5 2 2 41" xfId="13336"/>
    <cellStyle name="20% - Акцент5 2 2 42" xfId="13571"/>
    <cellStyle name="20% - Акцент5 2 2 43" xfId="13805"/>
    <cellStyle name="20% - Акцент5 2 2 44" xfId="14034"/>
    <cellStyle name="20% - Акцент5 2 2 45" xfId="14262"/>
    <cellStyle name="20% - Акцент5 2 2 46" xfId="14483"/>
    <cellStyle name="20% - Акцент5 2 2 47" xfId="14703"/>
    <cellStyle name="20% - Акцент5 2 2 48" xfId="14913"/>
    <cellStyle name="20% - Акцент5 2 2 49" xfId="15107"/>
    <cellStyle name="20% - Акцент5 2 2 5" xfId="6107"/>
    <cellStyle name="20% - Акцент5 2 2 50" xfId="15271"/>
    <cellStyle name="20% - Акцент5 2 2 51" xfId="15415"/>
    <cellStyle name="20% - Акцент5 2 2 52" xfId="15502"/>
    <cellStyle name="20% - Акцент5 2 2 53" xfId="15645"/>
    <cellStyle name="20% - Акцент5 2 2 54" xfId="15721"/>
    <cellStyle name="20% - Акцент5 2 2 6" xfId="5347"/>
    <cellStyle name="20% - Акцент5 2 2 7" xfId="6307"/>
    <cellStyle name="20% - Акцент5 2 2 8" xfId="6434"/>
    <cellStyle name="20% - Акцент5 2 2 9" xfId="6579"/>
    <cellStyle name="20% - Акцент5 2 20" xfId="7125"/>
    <cellStyle name="20% — акцент5 2 20" xfId="8810"/>
    <cellStyle name="20% - Акцент5 2 21" xfId="7338"/>
    <cellStyle name="20% — акцент5 2 21" xfId="9055"/>
    <cellStyle name="20% - Акцент5 2 22" xfId="7565"/>
    <cellStyle name="20% — акцент5 2 22" xfId="9216"/>
    <cellStyle name="20% - Акцент5 2 23" xfId="7788"/>
    <cellStyle name="20% — акцент5 2 23" xfId="9348"/>
    <cellStyle name="20% - Акцент5 2 24" xfId="8010"/>
    <cellStyle name="20% — акцент5 2 24" xfId="9437"/>
    <cellStyle name="20% - Акцент5 2 25" xfId="8219"/>
    <cellStyle name="20% — акцент5 2 25" xfId="9526"/>
    <cellStyle name="20% - Акцент5 2 26" xfId="8416"/>
    <cellStyle name="20% — акцент5 2 26" xfId="9605"/>
    <cellStyle name="20% - Акцент5 2 27" xfId="8580"/>
    <cellStyle name="20% — акцент5 2 27" xfId="9642"/>
    <cellStyle name="20% - Акцент5 2 28" xfId="8725"/>
    <cellStyle name="20% — акцент5 2 28" xfId="9733"/>
    <cellStyle name="20% - Акцент5 2 29" xfId="8809"/>
    <cellStyle name="20% — акцент5 2 29" xfId="9849"/>
    <cellStyle name="20% - Акцент5 2 3" xfId="1184"/>
    <cellStyle name="20% — акцент5 2 3" xfId="5517"/>
    <cellStyle name="20% - Акцент5 2 3 10" xfId="6918"/>
    <cellStyle name="20% - Акцент5 2 3 11" xfId="7121"/>
    <cellStyle name="20% - Акцент5 2 3 12" xfId="7334"/>
    <cellStyle name="20% - Акцент5 2 3 13" xfId="7561"/>
    <cellStyle name="20% - Акцент5 2 3 14" xfId="7784"/>
    <cellStyle name="20% - Акцент5 2 3 15" xfId="8006"/>
    <cellStyle name="20% - Акцент5 2 3 16" xfId="8215"/>
    <cellStyle name="20% - Акцент5 2 3 17" xfId="8412"/>
    <cellStyle name="20% - Акцент5 2 3 18" xfId="8576"/>
    <cellStyle name="20% - Акцент5 2 3 19" xfId="8721"/>
    <cellStyle name="20% - Акцент5 2 3 2" xfId="1185"/>
    <cellStyle name="20% - Акцент5 2 3 20" xfId="9852"/>
    <cellStyle name="20% - Акцент5 2 3 21" xfId="10410"/>
    <cellStyle name="20% - Акцент5 2 3 22" xfId="11220"/>
    <cellStyle name="20% - Акцент5 2 3 23" xfId="11455"/>
    <cellStyle name="20% - Акцент5 2 3 24" xfId="11690"/>
    <cellStyle name="20% - Акцент5 2 3 25" xfId="11925"/>
    <cellStyle name="20% - Акцент5 2 3 26" xfId="12160"/>
    <cellStyle name="20% - Акцент5 2 3 27" xfId="12395"/>
    <cellStyle name="20% - Акцент5 2 3 28" xfId="12630"/>
    <cellStyle name="20% - Акцент5 2 3 29" xfId="12865"/>
    <cellStyle name="20% - Акцент5 2 3 3" xfId="4616"/>
    <cellStyle name="20% - Акцент5 2 3 30" xfId="13100"/>
    <cellStyle name="20% - Акцент5 2 3 31" xfId="13335"/>
    <cellStyle name="20% - Акцент5 2 3 32" xfId="13570"/>
    <cellStyle name="20% - Акцент5 2 3 33" xfId="13804"/>
    <cellStyle name="20% - Акцент5 2 3 34" xfId="14033"/>
    <cellStyle name="20% - Акцент5 2 3 35" xfId="14261"/>
    <cellStyle name="20% - Акцент5 2 3 36" xfId="14482"/>
    <cellStyle name="20% - Акцент5 2 3 37" xfId="14702"/>
    <cellStyle name="20% - Акцент5 2 3 38" xfId="14912"/>
    <cellStyle name="20% - Акцент5 2 3 39" xfId="15106"/>
    <cellStyle name="20% - Акцент5 2 3 4" xfId="6106"/>
    <cellStyle name="20% - Акцент5 2 3 40" xfId="15270"/>
    <cellStyle name="20% - Акцент5 2 3 41" xfId="15414"/>
    <cellStyle name="20% - Акцент5 2 3 5" xfId="5346"/>
    <cellStyle name="20% - Акцент5 2 3 6" xfId="6306"/>
    <cellStyle name="20% - Акцент5 2 3 7" xfId="6433"/>
    <cellStyle name="20% - Акцент5 2 3 8" xfId="6578"/>
    <cellStyle name="20% - Акцент5 2 3 9" xfId="6741"/>
    <cellStyle name="20% - Акцент5 2 30" xfId="9054"/>
    <cellStyle name="20% — акцент5 2 30" xfId="10428"/>
    <cellStyle name="20% - Акцент5 2 31" xfId="9217"/>
    <cellStyle name="20% — акцент5 2 31" xfId="11223"/>
    <cellStyle name="20% - Акцент5 2 32" xfId="9349"/>
    <cellStyle name="20% — акцент5 2 32" xfId="11458"/>
    <cellStyle name="20% - Акцент5 2 33" xfId="9438"/>
    <cellStyle name="20% — акцент5 2 33" xfId="11693"/>
    <cellStyle name="20% - Акцент5 2 34" xfId="9527"/>
    <cellStyle name="20% — акцент5 2 34" xfId="11928"/>
    <cellStyle name="20% - Акцент5 2 35" xfId="9606"/>
    <cellStyle name="20% — акцент5 2 35" xfId="12163"/>
    <cellStyle name="20% - Акцент5 2 36" xfId="9643"/>
    <cellStyle name="20% — акцент5 2 36" xfId="12398"/>
    <cellStyle name="20% - Акцент5 2 37" xfId="9734"/>
    <cellStyle name="20% — акцент5 2 37" xfId="12633"/>
    <cellStyle name="20% - Акцент5 2 38" xfId="9848"/>
    <cellStyle name="20% — акцент5 2 38" xfId="12868"/>
    <cellStyle name="20% - Акцент5 2 39" xfId="10429"/>
    <cellStyle name="20% — акцент5 2 39" xfId="13103"/>
    <cellStyle name="20% - Акцент5 2 4" xfId="1186"/>
    <cellStyle name="20% — акцент5 2 4" xfId="6109"/>
    <cellStyle name="20% - Акцент5 2 4 10" xfId="7333"/>
    <cellStyle name="20% - Акцент5 2 4 11" xfId="7560"/>
    <cellStyle name="20% - Акцент5 2 4 12" xfId="7783"/>
    <cellStyle name="20% - Акцент5 2 4 13" xfId="8005"/>
    <cellStyle name="20% - Акцент5 2 4 14" xfId="8214"/>
    <cellStyle name="20% - Акцент5 2 4 15" xfId="8411"/>
    <cellStyle name="20% - Акцент5 2 4 16" xfId="8575"/>
    <cellStyle name="20% - Акцент5 2 4 17" xfId="8720"/>
    <cellStyle name="20% - Акцент5 2 4 18" xfId="9853"/>
    <cellStyle name="20% - Акцент5 2 4 19" xfId="10408"/>
    <cellStyle name="20% - Акцент5 2 4 2" xfId="4617"/>
    <cellStyle name="20% - Акцент5 2 4 20" xfId="11219"/>
    <cellStyle name="20% - Акцент5 2 4 21" xfId="11454"/>
    <cellStyle name="20% - Акцент5 2 4 22" xfId="11689"/>
    <cellStyle name="20% - Акцент5 2 4 23" xfId="11924"/>
    <cellStyle name="20% - Акцент5 2 4 24" xfId="12159"/>
    <cellStyle name="20% - Акцент5 2 4 25" xfId="12394"/>
    <cellStyle name="20% - Акцент5 2 4 26" xfId="12629"/>
    <cellStyle name="20% - Акцент5 2 4 27" xfId="12864"/>
    <cellStyle name="20% - Акцент5 2 4 28" xfId="13099"/>
    <cellStyle name="20% - Акцент5 2 4 29" xfId="13334"/>
    <cellStyle name="20% - Акцент5 2 4 3" xfId="5345"/>
    <cellStyle name="20% - Акцент5 2 4 30" xfId="13569"/>
    <cellStyle name="20% - Акцент5 2 4 31" xfId="13803"/>
    <cellStyle name="20% - Акцент5 2 4 32" xfId="14032"/>
    <cellStyle name="20% - Акцент5 2 4 33" xfId="14260"/>
    <cellStyle name="20% - Акцент5 2 4 34" xfId="14481"/>
    <cellStyle name="20% - Акцент5 2 4 35" xfId="14701"/>
    <cellStyle name="20% - Акцент5 2 4 36" xfId="14911"/>
    <cellStyle name="20% - Акцент5 2 4 37" xfId="15105"/>
    <cellStyle name="20% - Акцент5 2 4 38" xfId="15269"/>
    <cellStyle name="20% - Акцент5 2 4 39" xfId="15413"/>
    <cellStyle name="20% - Акцент5 2 4 4" xfId="6305"/>
    <cellStyle name="20% - Акцент5 2 4 5" xfId="6432"/>
    <cellStyle name="20% - Акцент5 2 4 6" xfId="6577"/>
    <cellStyle name="20% - Акцент5 2 4 7" xfId="6740"/>
    <cellStyle name="20% - Акцент5 2 4 8" xfId="6917"/>
    <cellStyle name="20% - Акцент5 2 4 9" xfId="7120"/>
    <cellStyle name="20% - Акцент5 2 40" xfId="11224"/>
    <cellStyle name="20% — акцент5 2 40" xfId="13338"/>
    <cellStyle name="20% - Акцент5 2 41" xfId="11459"/>
    <cellStyle name="20% — акцент5 2 41" xfId="13573"/>
    <cellStyle name="20% - Акцент5 2 42" xfId="11694"/>
    <cellStyle name="20% — акцент5 2 42" xfId="13807"/>
    <cellStyle name="20% - Акцент5 2 43" xfId="11929"/>
    <cellStyle name="20% — акцент5 2 43" xfId="14036"/>
    <cellStyle name="20% - Акцент5 2 44" xfId="12164"/>
    <cellStyle name="20% — акцент5 2 44" xfId="14264"/>
    <cellStyle name="20% - Акцент5 2 45" xfId="12399"/>
    <cellStyle name="20% — акцент5 2 45" xfId="14485"/>
    <cellStyle name="20% - Акцент5 2 46" xfId="12634"/>
    <cellStyle name="20% — акцент5 2 46" xfId="14705"/>
    <cellStyle name="20% - Акцент5 2 47" xfId="12869"/>
    <cellStyle name="20% — акцент5 2 47" xfId="14915"/>
    <cellStyle name="20% - Акцент5 2 48" xfId="13104"/>
    <cellStyle name="20% — акцент5 2 48" xfId="15109"/>
    <cellStyle name="20% - Акцент5 2 49" xfId="13339"/>
    <cellStyle name="20% — акцент5 2 49" xfId="15273"/>
    <cellStyle name="20% - Акцент5 2 5" xfId="1187"/>
    <cellStyle name="20% — акцент5 2 5" xfId="5349"/>
    <cellStyle name="20% - Акцент5 2 5 10" xfId="7559"/>
    <cellStyle name="20% - Акцент5 2 5 11" xfId="7782"/>
    <cellStyle name="20% - Акцент5 2 5 12" xfId="8004"/>
    <cellStyle name="20% - Акцент5 2 5 13" xfId="8213"/>
    <cellStyle name="20% - Акцент5 2 5 14" xfId="8410"/>
    <cellStyle name="20% - Акцент5 2 5 15" xfId="8574"/>
    <cellStyle name="20% - Акцент5 2 5 16" xfId="8719"/>
    <cellStyle name="20% - Акцент5 2 5 17" xfId="9854"/>
    <cellStyle name="20% - Акцент5 2 5 18" xfId="10407"/>
    <cellStyle name="20% - Акцент5 2 5 19" xfId="11218"/>
    <cellStyle name="20% - Акцент5 2 5 2" xfId="4618"/>
    <cellStyle name="20% - Акцент5 2 5 20" xfId="11453"/>
    <cellStyle name="20% - Акцент5 2 5 21" xfId="11688"/>
    <cellStyle name="20% - Акцент5 2 5 22" xfId="11923"/>
    <cellStyle name="20% - Акцент5 2 5 23" xfId="12158"/>
    <cellStyle name="20% - Акцент5 2 5 24" xfId="12393"/>
    <cellStyle name="20% - Акцент5 2 5 25" xfId="12628"/>
    <cellStyle name="20% - Акцент5 2 5 26" xfId="12863"/>
    <cellStyle name="20% - Акцент5 2 5 27" xfId="13098"/>
    <cellStyle name="20% - Акцент5 2 5 28" xfId="13333"/>
    <cellStyle name="20% - Акцент5 2 5 29" xfId="13568"/>
    <cellStyle name="20% - Акцент5 2 5 3" xfId="6304"/>
    <cellStyle name="20% - Акцент5 2 5 30" xfId="13802"/>
    <cellStyle name="20% - Акцент5 2 5 31" xfId="14031"/>
    <cellStyle name="20% - Акцент5 2 5 32" xfId="14259"/>
    <cellStyle name="20% - Акцент5 2 5 33" xfId="14480"/>
    <cellStyle name="20% - Акцент5 2 5 34" xfId="14700"/>
    <cellStyle name="20% - Акцент5 2 5 35" xfId="14910"/>
    <cellStyle name="20% - Акцент5 2 5 36" xfId="15104"/>
    <cellStyle name="20% - Акцент5 2 5 37" xfId="15268"/>
    <cellStyle name="20% - Акцент5 2 5 38" xfId="15412"/>
    <cellStyle name="20% - Акцент5 2 5 4" xfId="6431"/>
    <cellStyle name="20% - Акцент5 2 5 5" xfId="6576"/>
    <cellStyle name="20% - Акцент5 2 5 6" xfId="6739"/>
    <cellStyle name="20% - Акцент5 2 5 7" xfId="6916"/>
    <cellStyle name="20% - Акцент5 2 5 8" xfId="7119"/>
    <cellStyle name="20% - Акцент5 2 5 9" xfId="7332"/>
    <cellStyle name="20% - Акцент5 2 50" xfId="13574"/>
    <cellStyle name="20% — акцент5 2 50" xfId="15417"/>
    <cellStyle name="20% - Акцент5 2 51" xfId="13808"/>
    <cellStyle name="20% — акцент5 2 51" xfId="15501"/>
    <cellStyle name="20% - Акцент5 2 52" xfId="14037"/>
    <cellStyle name="20% — акцент5 2 52" xfId="15646"/>
    <cellStyle name="20% - Акцент5 2 53" xfId="14265"/>
    <cellStyle name="20% — акцент5 2 53" xfId="15722"/>
    <cellStyle name="20% - Акцент5 2 54" xfId="14486"/>
    <cellStyle name="20% - Акцент5 2 55" xfId="14706"/>
    <cellStyle name="20% - Акцент5 2 56" xfId="14916"/>
    <cellStyle name="20% - Акцент5 2 57" xfId="15110"/>
    <cellStyle name="20% - Акцент5 2 58" xfId="15274"/>
    <cellStyle name="20% - Акцент5 2 59" xfId="15418"/>
    <cellStyle name="20% - Акцент5 2 6" xfId="1188"/>
    <cellStyle name="20% — акцент5 2 6" xfId="6309"/>
    <cellStyle name="20% - Акцент5 2 6 10" xfId="7781"/>
    <cellStyle name="20% - Акцент5 2 6 11" xfId="8003"/>
    <cellStyle name="20% - Акцент5 2 6 12" xfId="8212"/>
    <cellStyle name="20% - Акцент5 2 6 13" xfId="8409"/>
    <cellStyle name="20% - Акцент5 2 6 14" xfId="8573"/>
    <cellStyle name="20% - Акцент5 2 6 15" xfId="8718"/>
    <cellStyle name="20% - Акцент5 2 6 16" xfId="9855"/>
    <cellStyle name="20% - Акцент5 2 6 17" xfId="10399"/>
    <cellStyle name="20% - Акцент5 2 6 18" xfId="11217"/>
    <cellStyle name="20% - Акцент5 2 6 19" xfId="11452"/>
    <cellStyle name="20% - Акцент5 2 6 2" xfId="4619"/>
    <cellStyle name="20% - Акцент5 2 6 20" xfId="11687"/>
    <cellStyle name="20% - Акцент5 2 6 21" xfId="11922"/>
    <cellStyle name="20% - Акцент5 2 6 22" xfId="12157"/>
    <cellStyle name="20% - Акцент5 2 6 23" xfId="12392"/>
    <cellStyle name="20% - Акцент5 2 6 24" xfId="12627"/>
    <cellStyle name="20% - Акцент5 2 6 25" xfId="12862"/>
    <cellStyle name="20% - Акцент5 2 6 26" xfId="13097"/>
    <cellStyle name="20% - Акцент5 2 6 27" xfId="13332"/>
    <cellStyle name="20% - Акцент5 2 6 28" xfId="13567"/>
    <cellStyle name="20% - Акцент5 2 6 29" xfId="13801"/>
    <cellStyle name="20% - Акцент5 2 6 3" xfId="6430"/>
    <cellStyle name="20% - Акцент5 2 6 30" xfId="14030"/>
    <cellStyle name="20% - Акцент5 2 6 31" xfId="14258"/>
    <cellStyle name="20% - Акцент5 2 6 32" xfId="14479"/>
    <cellStyle name="20% - Акцент5 2 6 33" xfId="14699"/>
    <cellStyle name="20% - Акцент5 2 6 34" xfId="14909"/>
    <cellStyle name="20% - Акцент5 2 6 35" xfId="15103"/>
    <cellStyle name="20% - Акцент5 2 6 36" xfId="15267"/>
    <cellStyle name="20% - Акцент5 2 6 37" xfId="15411"/>
    <cellStyle name="20% - Акцент5 2 6 4" xfId="6575"/>
    <cellStyle name="20% - Акцент5 2 6 5" xfId="6738"/>
    <cellStyle name="20% - Акцент5 2 6 6" xfId="6915"/>
    <cellStyle name="20% - Акцент5 2 6 7" xfId="7118"/>
    <cellStyle name="20% - Акцент5 2 6 8" xfId="7331"/>
    <cellStyle name="20% - Акцент5 2 6 9" xfId="7558"/>
    <cellStyle name="20% - Акцент5 2 60" xfId="15500"/>
    <cellStyle name="20% - Акцент5 2 61" xfId="15647"/>
    <cellStyle name="20% - Акцент5 2 62" xfId="15723"/>
    <cellStyle name="20% - Акцент5 2 7" xfId="1189"/>
    <cellStyle name="20% — акцент5 2 7" xfId="6436"/>
    <cellStyle name="20% - Акцент5 2 7 10" xfId="8002"/>
    <cellStyle name="20% - Акцент5 2 7 11" xfId="8211"/>
    <cellStyle name="20% - Акцент5 2 7 12" xfId="8408"/>
    <cellStyle name="20% - Акцент5 2 7 13" xfId="8572"/>
    <cellStyle name="20% - Акцент5 2 7 14" xfId="8717"/>
    <cellStyle name="20% - Акцент5 2 7 15" xfId="9856"/>
    <cellStyle name="20% - Акцент5 2 7 16" xfId="10397"/>
    <cellStyle name="20% - Акцент5 2 7 17" xfId="11216"/>
    <cellStyle name="20% - Акцент5 2 7 18" xfId="11451"/>
    <cellStyle name="20% - Акцент5 2 7 19" xfId="11686"/>
    <cellStyle name="20% - Акцент5 2 7 2" xfId="4620"/>
    <cellStyle name="20% - Акцент5 2 7 20" xfId="11921"/>
    <cellStyle name="20% - Акцент5 2 7 21" xfId="12156"/>
    <cellStyle name="20% - Акцент5 2 7 22" xfId="12391"/>
    <cellStyle name="20% - Акцент5 2 7 23" xfId="12626"/>
    <cellStyle name="20% - Акцент5 2 7 24" xfId="12861"/>
    <cellStyle name="20% - Акцент5 2 7 25" xfId="13096"/>
    <cellStyle name="20% - Акцент5 2 7 26" xfId="13331"/>
    <cellStyle name="20% - Акцент5 2 7 27" xfId="13566"/>
    <cellStyle name="20% - Акцент5 2 7 28" xfId="13800"/>
    <cellStyle name="20% - Акцент5 2 7 29" xfId="14029"/>
    <cellStyle name="20% - Акцент5 2 7 3" xfId="6574"/>
    <cellStyle name="20% - Акцент5 2 7 30" xfId="14257"/>
    <cellStyle name="20% - Акцент5 2 7 31" xfId="14478"/>
    <cellStyle name="20% - Акцент5 2 7 32" xfId="14698"/>
    <cellStyle name="20% - Акцент5 2 7 33" xfId="14908"/>
    <cellStyle name="20% - Акцент5 2 7 34" xfId="15102"/>
    <cellStyle name="20% - Акцент5 2 7 35" xfId="15266"/>
    <cellStyle name="20% - Акцент5 2 7 36" xfId="15410"/>
    <cellStyle name="20% - Акцент5 2 7 4" xfId="6737"/>
    <cellStyle name="20% - Акцент5 2 7 5" xfId="6914"/>
    <cellStyle name="20% - Акцент5 2 7 6" xfId="7117"/>
    <cellStyle name="20% - Акцент5 2 7 7" xfId="7330"/>
    <cellStyle name="20% - Акцент5 2 7 8" xfId="7557"/>
    <cellStyle name="20% - Акцент5 2 7 9" xfId="7780"/>
    <cellStyle name="20% - Акцент5 2 8" xfId="1190"/>
    <cellStyle name="20% — акцент5 2 8" xfId="6581"/>
    <cellStyle name="20% - Акцент5 2 8 10" xfId="8210"/>
    <cellStyle name="20% - Акцент5 2 8 11" xfId="8407"/>
    <cellStyle name="20% - Акцент5 2 8 12" xfId="8571"/>
    <cellStyle name="20% - Акцент5 2 8 13" xfId="8716"/>
    <cellStyle name="20% - Акцент5 2 8 14" xfId="9857"/>
    <cellStyle name="20% - Акцент5 2 8 15" xfId="10389"/>
    <cellStyle name="20% - Акцент5 2 8 16" xfId="11215"/>
    <cellStyle name="20% - Акцент5 2 8 17" xfId="11450"/>
    <cellStyle name="20% - Акцент5 2 8 18" xfId="11685"/>
    <cellStyle name="20% - Акцент5 2 8 19" xfId="11920"/>
    <cellStyle name="20% - Акцент5 2 8 2" xfId="4621"/>
    <cellStyle name="20% - Акцент5 2 8 20" xfId="12155"/>
    <cellStyle name="20% - Акцент5 2 8 21" xfId="12390"/>
    <cellStyle name="20% - Акцент5 2 8 22" xfId="12625"/>
    <cellStyle name="20% - Акцент5 2 8 23" xfId="12860"/>
    <cellStyle name="20% - Акцент5 2 8 24" xfId="13095"/>
    <cellStyle name="20% - Акцент5 2 8 25" xfId="13330"/>
    <cellStyle name="20% - Акцент5 2 8 26" xfId="13565"/>
    <cellStyle name="20% - Акцент5 2 8 27" xfId="13799"/>
    <cellStyle name="20% - Акцент5 2 8 28" xfId="14028"/>
    <cellStyle name="20% - Акцент5 2 8 29" xfId="14256"/>
    <cellStyle name="20% - Акцент5 2 8 3" xfId="6736"/>
    <cellStyle name="20% - Акцент5 2 8 30" xfId="14477"/>
    <cellStyle name="20% - Акцент5 2 8 31" xfId="14697"/>
    <cellStyle name="20% - Акцент5 2 8 32" xfId="14907"/>
    <cellStyle name="20% - Акцент5 2 8 33" xfId="15101"/>
    <cellStyle name="20% - Акцент5 2 8 34" xfId="15265"/>
    <cellStyle name="20% - Акцент5 2 8 35" xfId="15409"/>
    <cellStyle name="20% - Акцент5 2 8 4" xfId="6913"/>
    <cellStyle name="20% - Акцент5 2 8 5" xfId="7116"/>
    <cellStyle name="20% - Акцент5 2 8 6" xfId="7329"/>
    <cellStyle name="20% - Акцент5 2 8 7" xfId="7556"/>
    <cellStyle name="20% - Акцент5 2 8 8" xfId="7779"/>
    <cellStyle name="20% - Акцент5 2 8 9" xfId="8001"/>
    <cellStyle name="20% - Акцент5 2 9" xfId="1191"/>
    <cellStyle name="20% — акцент5 2 9" xfId="6744"/>
    <cellStyle name="20% - Акцент5 2 9 10" xfId="8406"/>
    <cellStyle name="20% - Акцент5 2 9 11" xfId="8570"/>
    <cellStyle name="20% - Акцент5 2 9 12" xfId="8715"/>
    <cellStyle name="20% - Акцент5 2 9 13" xfId="9858"/>
    <cellStyle name="20% - Акцент5 2 9 14" xfId="10387"/>
    <cellStyle name="20% - Акцент5 2 9 15" xfId="11214"/>
    <cellStyle name="20% - Акцент5 2 9 16" xfId="11449"/>
    <cellStyle name="20% - Акцент5 2 9 17" xfId="11684"/>
    <cellStyle name="20% - Акцент5 2 9 18" xfId="11919"/>
    <cellStyle name="20% - Акцент5 2 9 19" xfId="12154"/>
    <cellStyle name="20% - Акцент5 2 9 2" xfId="4622"/>
    <cellStyle name="20% - Акцент5 2 9 20" xfId="12389"/>
    <cellStyle name="20% - Акцент5 2 9 21" xfId="12624"/>
    <cellStyle name="20% - Акцент5 2 9 22" xfId="12859"/>
    <cellStyle name="20% - Акцент5 2 9 23" xfId="13094"/>
    <cellStyle name="20% - Акцент5 2 9 24" xfId="13329"/>
    <cellStyle name="20% - Акцент5 2 9 25" xfId="13564"/>
    <cellStyle name="20% - Акцент5 2 9 26" xfId="13798"/>
    <cellStyle name="20% - Акцент5 2 9 27" xfId="14027"/>
    <cellStyle name="20% - Акцент5 2 9 28" xfId="14255"/>
    <cellStyle name="20% - Акцент5 2 9 29" xfId="14476"/>
    <cellStyle name="20% - Акцент5 2 9 3" xfId="6912"/>
    <cellStyle name="20% - Акцент5 2 9 30" xfId="14696"/>
    <cellStyle name="20% - Акцент5 2 9 31" xfId="14906"/>
    <cellStyle name="20% - Акцент5 2 9 32" xfId="15100"/>
    <cellStyle name="20% - Акцент5 2 9 33" xfId="15264"/>
    <cellStyle name="20% - Акцент5 2 9 34" xfId="15408"/>
    <cellStyle name="20% - Акцент5 2 9 4" xfId="7115"/>
    <cellStyle name="20% - Акцент5 2 9 5" xfId="7328"/>
    <cellStyle name="20% - Акцент5 2 9 6" xfId="7555"/>
    <cellStyle name="20% - Акцент5 2 9 7" xfId="7778"/>
    <cellStyle name="20% - Акцент5 2 9 8" xfId="8000"/>
    <cellStyle name="20% - Акцент5 2 9 9" xfId="8209"/>
    <cellStyle name="20% - Акцент5 2_46EE.2011(v1.0)" xfId="1192"/>
    <cellStyle name="20% — акцент5 20" xfId="1193"/>
    <cellStyle name="20% — акцент5 21" xfId="1194"/>
    <cellStyle name="20% — акцент5 22" xfId="4611"/>
    <cellStyle name="20% — акцент5 23" xfId="5515"/>
    <cellStyle name="20% — акцент5 24" xfId="6111"/>
    <cellStyle name="20% — акцент5 25" xfId="6202"/>
    <cellStyle name="20% — акцент5 26" xfId="6311"/>
    <cellStyle name="20% — акцент5 27" xfId="6438"/>
    <cellStyle name="20% — акцент5 28" xfId="6583"/>
    <cellStyle name="20% — акцент5 29" xfId="6746"/>
    <cellStyle name="20% - Акцент5 3" xfId="1195"/>
    <cellStyle name="20% — акцент5 3" xfId="1196"/>
    <cellStyle name="20% - Акцент5 3 10" xfId="1197"/>
    <cellStyle name="20% - Акцент5 3 10 2" xfId="4624"/>
    <cellStyle name="20% - Акцент5 3 10 3" xfId="9860"/>
    <cellStyle name="20% - Акцент5 3 11" xfId="1198"/>
    <cellStyle name="20% - Акцент5 3 12" xfId="4623"/>
    <cellStyle name="20% - Акцент5 3 13" xfId="5527"/>
    <cellStyle name="20% - Акцент5 3 14" xfId="6099"/>
    <cellStyle name="20% - Акцент5 3 15" xfId="5336"/>
    <cellStyle name="20% - Акцент5 3 16" xfId="6299"/>
    <cellStyle name="20% - Акцент5 3 17" xfId="6426"/>
    <cellStyle name="20% - Акцент5 3 18" xfId="6571"/>
    <cellStyle name="20% - Акцент5 3 19" xfId="6734"/>
    <cellStyle name="20% - Акцент5 3 2" xfId="1199"/>
    <cellStyle name="20% - Акцент5 3 2 2" xfId="1200"/>
    <cellStyle name="20% - Акцент5 3 2 3" xfId="4625"/>
    <cellStyle name="20% - Акцент5 3 2 4" xfId="8813"/>
    <cellStyle name="20% - Акцент5 3 20" xfId="6911"/>
    <cellStyle name="20% - Акцент5 3 21" xfId="7114"/>
    <cellStyle name="20% - Акцент5 3 22" xfId="7327"/>
    <cellStyle name="20% - Акцент5 3 23" xfId="7554"/>
    <cellStyle name="20% - Акцент5 3 24" xfId="7777"/>
    <cellStyle name="20% - Акцент5 3 25" xfId="7999"/>
    <cellStyle name="20% - Акцент5 3 26" xfId="8208"/>
    <cellStyle name="20% - Акцент5 3 27" xfId="8405"/>
    <cellStyle name="20% - Акцент5 3 28" xfId="8569"/>
    <cellStyle name="20% - Акцент5 3 29" xfId="8714"/>
    <cellStyle name="20% - Акцент5 3 3" xfId="1201"/>
    <cellStyle name="20% - Акцент5 3 3 2" xfId="1202"/>
    <cellStyle name="20% - Акцент5 3 3 3" xfId="4626"/>
    <cellStyle name="20% - Акцент5 3 3 4" xfId="9862"/>
    <cellStyle name="20% - Акцент5 3 30" xfId="8812"/>
    <cellStyle name="20% - Акцент5 3 31" xfId="9057"/>
    <cellStyle name="20% - Акцент5 3 32" xfId="9214"/>
    <cellStyle name="20% - Акцент5 3 33" xfId="9346"/>
    <cellStyle name="20% - Акцент5 3 34" xfId="9435"/>
    <cellStyle name="20% - Акцент5 3 35" xfId="9524"/>
    <cellStyle name="20% - Акцент5 3 36" xfId="9603"/>
    <cellStyle name="20% - Акцент5 3 37" xfId="9640"/>
    <cellStyle name="20% - Акцент5 3 38" xfId="9731"/>
    <cellStyle name="20% - Акцент5 3 39" xfId="9859"/>
    <cellStyle name="20% - Акцент5 3 4" xfId="1203"/>
    <cellStyle name="20% - Акцент5 3 4 2" xfId="4627"/>
    <cellStyle name="20% - Акцент5 3 4 3" xfId="9863"/>
    <cellStyle name="20% - Акцент5 3 40" xfId="10386"/>
    <cellStyle name="20% - Акцент5 3 41" xfId="11213"/>
    <cellStyle name="20% - Акцент5 3 42" xfId="11448"/>
    <cellStyle name="20% - Акцент5 3 43" xfId="11683"/>
    <cellStyle name="20% - Акцент5 3 44" xfId="11918"/>
    <cellStyle name="20% - Акцент5 3 45" xfId="12153"/>
    <cellStyle name="20% - Акцент5 3 46" xfId="12388"/>
    <cellStyle name="20% - Акцент5 3 47" xfId="12623"/>
    <cellStyle name="20% - Акцент5 3 48" xfId="12858"/>
    <cellStyle name="20% - Акцент5 3 49" xfId="13093"/>
    <cellStyle name="20% - Акцент5 3 5" xfId="1204"/>
    <cellStyle name="20% - Акцент5 3 5 2" xfId="4628"/>
    <cellStyle name="20% - Акцент5 3 5 3" xfId="9864"/>
    <cellStyle name="20% - Акцент5 3 50" xfId="13328"/>
    <cellStyle name="20% - Акцент5 3 51" xfId="13563"/>
    <cellStyle name="20% - Акцент5 3 52" xfId="13797"/>
    <cellStyle name="20% - Акцент5 3 53" xfId="14026"/>
    <cellStyle name="20% - Акцент5 3 54" xfId="14254"/>
    <cellStyle name="20% - Акцент5 3 55" xfId="14475"/>
    <cellStyle name="20% - Акцент5 3 56" xfId="14695"/>
    <cellStyle name="20% - Акцент5 3 57" xfId="14905"/>
    <cellStyle name="20% - Акцент5 3 58" xfId="15099"/>
    <cellStyle name="20% - Акцент5 3 59" xfId="15263"/>
    <cellStyle name="20% - Акцент5 3 6" xfId="1205"/>
    <cellStyle name="20% - Акцент5 3 6 2" xfId="4629"/>
    <cellStyle name="20% - Акцент5 3 6 3" xfId="9865"/>
    <cellStyle name="20% - Акцент5 3 60" xfId="15407"/>
    <cellStyle name="20% - Акцент5 3 61" xfId="15503"/>
    <cellStyle name="20% - Акцент5 3 62" xfId="15644"/>
    <cellStyle name="20% - Акцент5 3 63" xfId="15720"/>
    <cellStyle name="20% - Акцент5 3 7" xfId="1206"/>
    <cellStyle name="20% - Акцент5 3 7 2" xfId="4630"/>
    <cellStyle name="20% - Акцент5 3 7 3" xfId="9866"/>
    <cellStyle name="20% - Акцент5 3 8" xfId="1207"/>
    <cellStyle name="20% - Акцент5 3 8 2" xfId="4631"/>
    <cellStyle name="20% - Акцент5 3 8 3" xfId="9867"/>
    <cellStyle name="20% - Акцент5 3 9" xfId="1208"/>
    <cellStyle name="20% - Акцент5 3 9 2" xfId="4632"/>
    <cellStyle name="20% - Акцент5 3 9 3" xfId="9868"/>
    <cellStyle name="20% - Акцент5 3_46EE.2011(v1.0)" xfId="1209"/>
    <cellStyle name="20% — акцент5 30" xfId="6923"/>
    <cellStyle name="20% — акцент5 31" xfId="7126"/>
    <cellStyle name="20% — акцент5 32" xfId="7339"/>
    <cellStyle name="20% — акцент5 33" xfId="7566"/>
    <cellStyle name="20% — акцент5 34" xfId="7789"/>
    <cellStyle name="20% — акцент5 35" xfId="8011"/>
    <cellStyle name="20% — акцент5 36" xfId="8220"/>
    <cellStyle name="20% — акцент5 37" xfId="8417"/>
    <cellStyle name="20% — акцент5 38" xfId="8581"/>
    <cellStyle name="20% — акцент5 39" xfId="8726"/>
    <cellStyle name="20% - Акцент5 4" xfId="1210"/>
    <cellStyle name="20% — акцент5 4" xfId="1211"/>
    <cellStyle name="20% - Акцент5 4 2" xfId="1212"/>
    <cellStyle name="20% - Акцент5 4 2 2" xfId="1213"/>
    <cellStyle name="20% - Акцент5 4 3" xfId="1214"/>
    <cellStyle name="20% - Акцент5 4 3 2" xfId="1215"/>
    <cellStyle name="20% - Акцент5 4_46EE.2011(v1.0)" xfId="1216"/>
    <cellStyle name="20% — акцент5 40" xfId="8808"/>
    <cellStyle name="20% — акцент5 41" xfId="9053"/>
    <cellStyle name="20% — акцент5 42" xfId="9218"/>
    <cellStyle name="20% — акцент5 43" xfId="9350"/>
    <cellStyle name="20% — акцент5 44" xfId="9439"/>
    <cellStyle name="20% — акцент5 45" xfId="9528"/>
    <cellStyle name="20% — акцент5 46" xfId="9607"/>
    <cellStyle name="20% — акцент5 47" xfId="9644"/>
    <cellStyle name="20% — акцент5 48" xfId="9735"/>
    <cellStyle name="20% — акцент5 49" xfId="9847"/>
    <cellStyle name="20% - Акцент5 5" xfId="1217"/>
    <cellStyle name="20% — акцент5 5" xfId="1218"/>
    <cellStyle name="20% - Акцент5 5 2" xfId="1219"/>
    <cellStyle name="20% - Акцент5 5 2 2" xfId="1220"/>
    <cellStyle name="20% - Акцент5 5 3" xfId="1221"/>
    <cellStyle name="20% - Акцент5 5 3 2" xfId="1222"/>
    <cellStyle name="20% - Акцент5 5_46EE.2011(v1.0)" xfId="1223"/>
    <cellStyle name="20% — акцент5 50" xfId="10431"/>
    <cellStyle name="20% — акцент5 51" xfId="11225"/>
    <cellStyle name="20% — акцент5 52" xfId="11460"/>
    <cellStyle name="20% — акцент5 53" xfId="11695"/>
    <cellStyle name="20% — акцент5 54" xfId="11930"/>
    <cellStyle name="20% — акцент5 55" xfId="12165"/>
    <cellStyle name="20% — акцент5 56" xfId="12400"/>
    <cellStyle name="20% — акцент5 57" xfId="12635"/>
    <cellStyle name="20% — акцент5 58" xfId="12870"/>
    <cellStyle name="20% — акцент5 59" xfId="13105"/>
    <cellStyle name="20% - Акцент5 6" xfId="1224"/>
    <cellStyle name="20% — акцент5 6" xfId="1225"/>
    <cellStyle name="20% - Акцент5 6 2" xfId="1226"/>
    <cellStyle name="20% - Акцент5 6 2 2" xfId="1227"/>
    <cellStyle name="20% - Акцент5 6 3" xfId="1228"/>
    <cellStyle name="20% - Акцент5 6 3 2" xfId="1229"/>
    <cellStyle name="20% - Акцент5 6_46EE.2011(v1.0)" xfId="1230"/>
    <cellStyle name="20% — акцент5 60" xfId="13340"/>
    <cellStyle name="20% — акцент5 61" xfId="13575"/>
    <cellStyle name="20% — акцент5 62" xfId="13809"/>
    <cellStyle name="20% — акцент5 63" xfId="14038"/>
    <cellStyle name="20% — акцент5 64" xfId="14266"/>
    <cellStyle name="20% — акцент5 65" xfId="14487"/>
    <cellStyle name="20% — акцент5 66" xfId="14707"/>
    <cellStyle name="20% — акцент5 67" xfId="14917"/>
    <cellStyle name="20% — акцент5 68" xfId="15111"/>
    <cellStyle name="20% — акцент5 69" xfId="15275"/>
    <cellStyle name="20% - Акцент5 7" xfId="1231"/>
    <cellStyle name="20% — акцент5 7" xfId="1232"/>
    <cellStyle name="20% - Акцент5 7 2" xfId="1233"/>
    <cellStyle name="20% - Акцент5 7 2 2" xfId="1234"/>
    <cellStyle name="20% - Акцент5 7 3" xfId="1235"/>
    <cellStyle name="20% - Акцент5 7 3 2" xfId="1236"/>
    <cellStyle name="20% - Акцент5 7_46EE.2011(v1.0)" xfId="1237"/>
    <cellStyle name="20% — акцент5 70" xfId="15419"/>
    <cellStyle name="20% — акцент5 71" xfId="15499"/>
    <cellStyle name="20% — акцент5 72" xfId="15648"/>
    <cellStyle name="20% — акцент5 73" xfId="15724"/>
    <cellStyle name="20% - Акцент5 8" xfId="1238"/>
    <cellStyle name="20% — акцент5 8" xfId="1239"/>
    <cellStyle name="20% - Акцент5 8 2" xfId="1240"/>
    <cellStyle name="20% - Акцент5 8 2 2" xfId="1241"/>
    <cellStyle name="20% - Акцент5 8 3" xfId="1242"/>
    <cellStyle name="20% - Акцент5 8 3 2" xfId="1243"/>
    <cellStyle name="20% - Акцент5 8 4" xfId="1244"/>
    <cellStyle name="20% - Акцент5 8_46EE.2011(v1.0)" xfId="1245"/>
    <cellStyle name="20% - Акцент5 9" xfId="1246"/>
    <cellStyle name="20% — акцент5 9" xfId="1247"/>
    <cellStyle name="20% - Акцент5 9 2" xfId="1248"/>
    <cellStyle name="20% - Акцент5 9 2 2" xfId="1249"/>
    <cellStyle name="20% - Акцент5 9 3" xfId="1250"/>
    <cellStyle name="20% - Акцент5 9 3 2" xfId="1251"/>
    <cellStyle name="20% - Акцент5 9 4" xfId="1252"/>
    <cellStyle name="20% - Акцент5 9_46EE.2011(v1.0)" xfId="1253"/>
    <cellStyle name="20% — акцент5_Расчет тарифа на тэ 2015 СЛФ" xfId="1254"/>
    <cellStyle name="20% — акцент6" xfId="1255"/>
    <cellStyle name="20% - Акцент6 10" xfId="1256"/>
    <cellStyle name="20% — акцент6 10" xfId="1257"/>
    <cellStyle name="20% - Акцент6 10 2" xfId="1258"/>
    <cellStyle name="20% - Акцент6 11" xfId="1259"/>
    <cellStyle name="20% — акцент6 11" xfId="1260"/>
    <cellStyle name="20% - Акцент6 11 2" xfId="1261"/>
    <cellStyle name="20% — акцент6 12" xfId="1262"/>
    <cellStyle name="20% — акцент6 13" xfId="1263"/>
    <cellStyle name="20% — акцент6 14" xfId="1264"/>
    <cellStyle name="20% — акцент6 15" xfId="1265"/>
    <cellStyle name="20% — акцент6 16" xfId="1266"/>
    <cellStyle name="20% — акцент6 17" xfId="1267"/>
    <cellStyle name="20% — акцент6 18" xfId="1268"/>
    <cellStyle name="20% — акцент6 19" xfId="1269"/>
    <cellStyle name="20% - Акцент6 2" xfId="1270"/>
    <cellStyle name="20% — акцент6 2" xfId="1271"/>
    <cellStyle name="20% - Акцент6 2 10" xfId="1272"/>
    <cellStyle name="20% — акцент6 2 10" xfId="6899"/>
    <cellStyle name="20% - Акцент6 2 10 10" xfId="8565"/>
    <cellStyle name="20% - Акцент6 2 10 11" xfId="8710"/>
    <cellStyle name="20% - Акцент6 2 10 12" xfId="9872"/>
    <cellStyle name="20% - Акцент6 2 10 13" xfId="10326"/>
    <cellStyle name="20% - Акцент6 2 10 14" xfId="11200"/>
    <cellStyle name="20% - Акцент6 2 10 15" xfId="11435"/>
    <cellStyle name="20% - Акцент6 2 10 16" xfId="11670"/>
    <cellStyle name="20% - Акцент6 2 10 17" xfId="11905"/>
    <cellStyle name="20% - Акцент6 2 10 18" xfId="12140"/>
    <cellStyle name="20% - Акцент6 2 10 19" xfId="12375"/>
    <cellStyle name="20% - Акцент6 2 10 2" xfId="4636"/>
    <cellStyle name="20% - Акцент6 2 10 20" xfId="12610"/>
    <cellStyle name="20% - Акцент6 2 10 21" xfId="12845"/>
    <cellStyle name="20% - Акцент6 2 10 22" xfId="13080"/>
    <cellStyle name="20% - Акцент6 2 10 23" xfId="13315"/>
    <cellStyle name="20% - Акцент6 2 10 24" xfId="13550"/>
    <cellStyle name="20% - Акцент6 2 10 25" xfId="13784"/>
    <cellStyle name="20% - Акцент6 2 10 26" xfId="14014"/>
    <cellStyle name="20% - Акцент6 2 10 27" xfId="14242"/>
    <cellStyle name="20% - Акцент6 2 10 28" xfId="14462"/>
    <cellStyle name="20% - Акцент6 2 10 29" xfId="14684"/>
    <cellStyle name="20% - Акцент6 2 10 3" xfId="7101"/>
    <cellStyle name="20% - Акцент6 2 10 30" xfId="14893"/>
    <cellStyle name="20% - Акцент6 2 10 31" xfId="15089"/>
    <cellStyle name="20% - Акцент6 2 10 32" xfId="15259"/>
    <cellStyle name="20% - Акцент6 2 10 33" xfId="15403"/>
    <cellStyle name="20% - Акцент6 2 10 4" xfId="7315"/>
    <cellStyle name="20% - Акцент6 2 10 5" xfId="7542"/>
    <cellStyle name="20% - Акцент6 2 10 6" xfId="7765"/>
    <cellStyle name="20% - Акцент6 2 10 7" xfId="7987"/>
    <cellStyle name="20% - Акцент6 2 10 8" xfId="8197"/>
    <cellStyle name="20% - Акцент6 2 10 9" xfId="8394"/>
    <cellStyle name="20% - Акцент6 2 11" xfId="4634"/>
    <cellStyle name="20% — акцент6 2 11" xfId="7102"/>
    <cellStyle name="20% - Акцент6 2 12" xfId="5538"/>
    <cellStyle name="20% — акцент6 2 12" xfId="7316"/>
    <cellStyle name="20% - Акцент6 2 13" xfId="6088"/>
    <cellStyle name="20% — акцент6 2 13" xfId="7543"/>
    <cellStyle name="20% - Акцент6 2 14" xfId="5321"/>
    <cellStyle name="20% — акцент6 2 14" xfId="7766"/>
    <cellStyle name="20% - Акцент6 2 15" xfId="6191"/>
    <cellStyle name="20% — акцент6 2 15" xfId="7988"/>
    <cellStyle name="20% - Акцент6 2 16" xfId="6415"/>
    <cellStyle name="20% — акцент6 2 16" xfId="8198"/>
    <cellStyle name="20% - Акцент6 2 17" xfId="6560"/>
    <cellStyle name="20% — акцент6 2 17" xfId="8395"/>
    <cellStyle name="20% - Акцент6 2 18" xfId="6723"/>
    <cellStyle name="20% — акцент6 2 18" xfId="8566"/>
    <cellStyle name="20% - Акцент6 2 19" xfId="6900"/>
    <cellStyle name="20% — акцент6 2 19" xfId="8711"/>
    <cellStyle name="20% - Акцент6 2 2" xfId="1273"/>
    <cellStyle name="20% — акцент6 2 2" xfId="4635"/>
    <cellStyle name="20% - Акцент6 2 2 10" xfId="6720"/>
    <cellStyle name="20% - Акцент6 2 2 11" xfId="6897"/>
    <cellStyle name="20% - Акцент6 2 2 12" xfId="7100"/>
    <cellStyle name="20% - Акцент6 2 2 13" xfId="7314"/>
    <cellStyle name="20% - Акцент6 2 2 14" xfId="7541"/>
    <cellStyle name="20% - Акцент6 2 2 15" xfId="7764"/>
    <cellStyle name="20% - Акцент6 2 2 16" xfId="7986"/>
    <cellStyle name="20% - Акцент6 2 2 17" xfId="8196"/>
    <cellStyle name="20% - Акцент6 2 2 18" xfId="8393"/>
    <cellStyle name="20% - Акцент6 2 2 19" xfId="8564"/>
    <cellStyle name="20% - Акцент6 2 2 2" xfId="1274"/>
    <cellStyle name="20% - Акцент6 2 2 20" xfId="8709"/>
    <cellStyle name="20% - Акцент6 2 2 21" xfId="8817"/>
    <cellStyle name="20% - Акцент6 2 2 22" xfId="9062"/>
    <cellStyle name="20% - Акцент6 2 2 23" xfId="9209"/>
    <cellStyle name="20% - Акцент6 2 2 24" xfId="9341"/>
    <cellStyle name="20% - Акцент6 2 2 25" xfId="9430"/>
    <cellStyle name="20% - Акцент6 2 2 26" xfId="9519"/>
    <cellStyle name="20% - Акцент6 2 2 27" xfId="9599"/>
    <cellStyle name="20% - Акцент6 2 2 28" xfId="9636"/>
    <cellStyle name="20% - Акцент6 2 2 29" xfId="9727"/>
    <cellStyle name="20% - Акцент6 2 2 3" xfId="4637"/>
    <cellStyle name="20% - Акцент6 2 2 30" xfId="9873"/>
    <cellStyle name="20% - Акцент6 2 2 31" xfId="10324"/>
    <cellStyle name="20% - Акцент6 2 2 32" xfId="11199"/>
    <cellStyle name="20% - Акцент6 2 2 33" xfId="11434"/>
    <cellStyle name="20% - Акцент6 2 2 34" xfId="11669"/>
    <cellStyle name="20% - Акцент6 2 2 35" xfId="11904"/>
    <cellStyle name="20% - Акцент6 2 2 36" xfId="12139"/>
    <cellStyle name="20% - Акцент6 2 2 37" xfId="12374"/>
    <cellStyle name="20% - Акцент6 2 2 38" xfId="12609"/>
    <cellStyle name="20% - Акцент6 2 2 39" xfId="12844"/>
    <cellStyle name="20% - Акцент6 2 2 4" xfId="5541"/>
    <cellStyle name="20% - Акцент6 2 2 40" xfId="13079"/>
    <cellStyle name="20% - Акцент6 2 2 41" xfId="13314"/>
    <cellStyle name="20% - Акцент6 2 2 42" xfId="13549"/>
    <cellStyle name="20% - Акцент6 2 2 43" xfId="13783"/>
    <cellStyle name="20% - Акцент6 2 2 44" xfId="14013"/>
    <cellStyle name="20% - Акцент6 2 2 45" xfId="14241"/>
    <cellStyle name="20% - Акцент6 2 2 46" xfId="14461"/>
    <cellStyle name="20% - Акцент6 2 2 47" xfId="14683"/>
    <cellStyle name="20% - Акцент6 2 2 48" xfId="14892"/>
    <cellStyle name="20% - Акцент6 2 2 49" xfId="15088"/>
    <cellStyle name="20% - Акцент6 2 2 5" xfId="6085"/>
    <cellStyle name="20% - Акцент6 2 2 50" xfId="15258"/>
    <cellStyle name="20% - Акцент6 2 2 51" xfId="15402"/>
    <cellStyle name="20% - Акцент6 2 2 52" xfId="15508"/>
    <cellStyle name="20% - Акцент6 2 2 53" xfId="15640"/>
    <cellStyle name="20% - Акцент6 2 2 54" xfId="15716"/>
    <cellStyle name="20% - Акцент6 2 2 6" xfId="5317"/>
    <cellStyle name="20% - Акцент6 2 2 7" xfId="6187"/>
    <cellStyle name="20% - Акцент6 2 2 8" xfId="6412"/>
    <cellStyle name="20% - Акцент6 2 2 9" xfId="6557"/>
    <cellStyle name="20% - Акцент6 2 20" xfId="7103"/>
    <cellStyle name="20% — акцент6 2 20" xfId="8816"/>
    <cellStyle name="20% - Акцент6 2 21" xfId="7317"/>
    <cellStyle name="20% — акцент6 2 21" xfId="9061"/>
    <cellStyle name="20% - Акцент6 2 22" xfId="7544"/>
    <cellStyle name="20% — акцент6 2 22" xfId="9210"/>
    <cellStyle name="20% - Акцент6 2 23" xfId="7767"/>
    <cellStyle name="20% — акцент6 2 23" xfId="9342"/>
    <cellStyle name="20% - Акцент6 2 24" xfId="7989"/>
    <cellStyle name="20% — акцент6 2 24" xfId="9431"/>
    <cellStyle name="20% - Акцент6 2 25" xfId="8199"/>
    <cellStyle name="20% — акцент6 2 25" xfId="9520"/>
    <cellStyle name="20% - Акцент6 2 26" xfId="8396"/>
    <cellStyle name="20% — акцент6 2 26" xfId="9600"/>
    <cellStyle name="20% - Акцент6 2 27" xfId="8567"/>
    <cellStyle name="20% — акцент6 2 27" xfId="9637"/>
    <cellStyle name="20% - Акцент6 2 28" xfId="8712"/>
    <cellStyle name="20% — акцент6 2 28" xfId="9728"/>
    <cellStyle name="20% - Акцент6 2 29" xfId="8815"/>
    <cellStyle name="20% — акцент6 2 29" xfId="9871"/>
    <cellStyle name="20% - Акцент6 2 3" xfId="1275"/>
    <cellStyle name="20% — акцент6 2 3" xfId="5539"/>
    <cellStyle name="20% - Акцент6 2 3 10" xfId="6896"/>
    <cellStyle name="20% - Акцент6 2 3 11" xfId="7099"/>
    <cellStyle name="20% - Акцент6 2 3 12" xfId="7313"/>
    <cellStyle name="20% - Акцент6 2 3 13" xfId="7540"/>
    <cellStyle name="20% - Акцент6 2 3 14" xfId="7763"/>
    <cellStyle name="20% - Акцент6 2 3 15" xfId="7985"/>
    <cellStyle name="20% - Акцент6 2 3 16" xfId="8195"/>
    <cellStyle name="20% - Акцент6 2 3 17" xfId="8392"/>
    <cellStyle name="20% - Акцент6 2 3 18" xfId="8563"/>
    <cellStyle name="20% - Акцент6 2 3 19" xfId="8708"/>
    <cellStyle name="20% - Акцент6 2 3 2" xfId="1276"/>
    <cellStyle name="20% - Акцент6 2 3 20" xfId="9874"/>
    <cellStyle name="20% - Акцент6 2 3 21" xfId="10323"/>
    <cellStyle name="20% - Акцент6 2 3 22" xfId="11198"/>
    <cellStyle name="20% - Акцент6 2 3 23" xfId="11433"/>
    <cellStyle name="20% - Акцент6 2 3 24" xfId="11668"/>
    <cellStyle name="20% - Акцент6 2 3 25" xfId="11903"/>
    <cellStyle name="20% - Акцент6 2 3 26" xfId="12138"/>
    <cellStyle name="20% - Акцент6 2 3 27" xfId="12373"/>
    <cellStyle name="20% - Акцент6 2 3 28" xfId="12608"/>
    <cellStyle name="20% - Акцент6 2 3 29" xfId="12843"/>
    <cellStyle name="20% - Акцент6 2 3 3" xfId="4638"/>
    <cellStyle name="20% - Акцент6 2 3 30" xfId="13078"/>
    <cellStyle name="20% - Акцент6 2 3 31" xfId="13313"/>
    <cellStyle name="20% - Акцент6 2 3 32" xfId="13548"/>
    <cellStyle name="20% - Акцент6 2 3 33" xfId="13782"/>
    <cellStyle name="20% - Акцент6 2 3 34" xfId="14012"/>
    <cellStyle name="20% - Акцент6 2 3 35" xfId="14240"/>
    <cellStyle name="20% - Акцент6 2 3 36" xfId="14460"/>
    <cellStyle name="20% - Акцент6 2 3 37" xfId="14682"/>
    <cellStyle name="20% - Акцент6 2 3 38" xfId="14891"/>
    <cellStyle name="20% - Акцент6 2 3 39" xfId="15087"/>
    <cellStyle name="20% - Акцент6 2 3 4" xfId="6084"/>
    <cellStyle name="20% - Акцент6 2 3 40" xfId="15257"/>
    <cellStyle name="20% - Акцент6 2 3 41" xfId="15401"/>
    <cellStyle name="20% - Акцент6 2 3 5" xfId="5316"/>
    <cellStyle name="20% - Акцент6 2 3 6" xfId="6186"/>
    <cellStyle name="20% - Акцент6 2 3 7" xfId="6411"/>
    <cellStyle name="20% - Акцент6 2 3 8" xfId="6556"/>
    <cellStyle name="20% - Акцент6 2 3 9" xfId="6719"/>
    <cellStyle name="20% - Акцент6 2 30" xfId="9060"/>
    <cellStyle name="20% — акцент6 2 30" xfId="10334"/>
    <cellStyle name="20% - Акцент6 2 31" xfId="9211"/>
    <cellStyle name="20% — акцент6 2 31" xfId="11201"/>
    <cellStyle name="20% - Акцент6 2 32" xfId="9343"/>
    <cellStyle name="20% — акцент6 2 32" xfId="11436"/>
    <cellStyle name="20% - Акцент6 2 33" xfId="9432"/>
    <cellStyle name="20% — акцент6 2 33" xfId="11671"/>
    <cellStyle name="20% - Акцент6 2 34" xfId="9521"/>
    <cellStyle name="20% — акцент6 2 34" xfId="11906"/>
    <cellStyle name="20% - Акцент6 2 35" xfId="9601"/>
    <cellStyle name="20% — акцент6 2 35" xfId="12141"/>
    <cellStyle name="20% - Акцент6 2 36" xfId="9638"/>
    <cellStyle name="20% — акцент6 2 36" xfId="12376"/>
    <cellStyle name="20% - Акцент6 2 37" xfId="9729"/>
    <cellStyle name="20% — акцент6 2 37" xfId="12611"/>
    <cellStyle name="20% - Акцент6 2 38" xfId="9870"/>
    <cellStyle name="20% — акцент6 2 38" xfId="12846"/>
    <cellStyle name="20% - Акцент6 2 39" xfId="10336"/>
    <cellStyle name="20% — акцент6 2 39" xfId="13081"/>
    <cellStyle name="20% - Акцент6 2 4" xfId="1277"/>
    <cellStyle name="20% — акцент6 2 4" xfId="6087"/>
    <cellStyle name="20% - Акцент6 2 4 10" xfId="7312"/>
    <cellStyle name="20% - Акцент6 2 4 11" xfId="7539"/>
    <cellStyle name="20% - Акцент6 2 4 12" xfId="7762"/>
    <cellStyle name="20% - Акцент6 2 4 13" xfId="7984"/>
    <cellStyle name="20% - Акцент6 2 4 14" xfId="8194"/>
    <cellStyle name="20% - Акцент6 2 4 15" xfId="8391"/>
    <cellStyle name="20% - Акцент6 2 4 16" xfId="8562"/>
    <cellStyle name="20% - Акцент6 2 4 17" xfId="8707"/>
    <cellStyle name="20% - Акцент6 2 4 18" xfId="9875"/>
    <cellStyle name="20% - Акцент6 2 4 19" xfId="10315"/>
    <cellStyle name="20% - Акцент6 2 4 2" xfId="4639"/>
    <cellStyle name="20% - Акцент6 2 4 20" xfId="11197"/>
    <cellStyle name="20% - Акцент6 2 4 21" xfId="11432"/>
    <cellStyle name="20% - Акцент6 2 4 22" xfId="11667"/>
    <cellStyle name="20% - Акцент6 2 4 23" xfId="11902"/>
    <cellStyle name="20% - Акцент6 2 4 24" xfId="12137"/>
    <cellStyle name="20% - Акцент6 2 4 25" xfId="12372"/>
    <cellStyle name="20% - Акцент6 2 4 26" xfId="12607"/>
    <cellStyle name="20% - Акцент6 2 4 27" xfId="12842"/>
    <cellStyle name="20% - Акцент6 2 4 28" xfId="13077"/>
    <cellStyle name="20% - Акцент6 2 4 29" xfId="13312"/>
    <cellStyle name="20% - Акцент6 2 4 3" xfId="5315"/>
    <cellStyle name="20% - Акцент6 2 4 30" xfId="13547"/>
    <cellStyle name="20% - Акцент6 2 4 31" xfId="13781"/>
    <cellStyle name="20% - Акцент6 2 4 32" xfId="14011"/>
    <cellStyle name="20% - Акцент6 2 4 33" xfId="14239"/>
    <cellStyle name="20% - Акцент6 2 4 34" xfId="14459"/>
    <cellStyle name="20% - Акцент6 2 4 35" xfId="14681"/>
    <cellStyle name="20% - Акцент6 2 4 36" xfId="14890"/>
    <cellStyle name="20% - Акцент6 2 4 37" xfId="15086"/>
    <cellStyle name="20% - Акцент6 2 4 38" xfId="15256"/>
    <cellStyle name="20% - Акцент6 2 4 39" xfId="15400"/>
    <cellStyle name="20% - Акцент6 2 4 4" xfId="6185"/>
    <cellStyle name="20% - Акцент6 2 4 5" xfId="6410"/>
    <cellStyle name="20% - Акцент6 2 4 6" xfId="6555"/>
    <cellStyle name="20% - Акцент6 2 4 7" xfId="6718"/>
    <cellStyle name="20% - Акцент6 2 4 8" xfId="6895"/>
    <cellStyle name="20% - Акцент6 2 4 9" xfId="7098"/>
    <cellStyle name="20% - Акцент6 2 40" xfId="11202"/>
    <cellStyle name="20% — акцент6 2 40" xfId="13316"/>
    <cellStyle name="20% - Акцент6 2 41" xfId="11437"/>
    <cellStyle name="20% — акцент6 2 41" xfId="13551"/>
    <cellStyle name="20% - Акцент6 2 42" xfId="11672"/>
    <cellStyle name="20% — акцент6 2 42" xfId="13785"/>
    <cellStyle name="20% - Акцент6 2 43" xfId="11907"/>
    <cellStyle name="20% — акцент6 2 43" xfId="14015"/>
    <cellStyle name="20% - Акцент6 2 44" xfId="12142"/>
    <cellStyle name="20% — акцент6 2 44" xfId="14243"/>
    <cellStyle name="20% - Акцент6 2 45" xfId="12377"/>
    <cellStyle name="20% — акцент6 2 45" xfId="14463"/>
    <cellStyle name="20% - Акцент6 2 46" xfId="12612"/>
    <cellStyle name="20% — акцент6 2 46" xfId="14685"/>
    <cellStyle name="20% - Акцент6 2 47" xfId="12847"/>
    <cellStyle name="20% — акцент6 2 47" xfId="14894"/>
    <cellStyle name="20% - Акцент6 2 48" xfId="13082"/>
    <cellStyle name="20% — акцент6 2 48" xfId="15090"/>
    <cellStyle name="20% - Акцент6 2 49" xfId="13317"/>
    <cellStyle name="20% — акцент6 2 49" xfId="15260"/>
    <cellStyle name="20% - Акцент6 2 5" xfId="1278"/>
    <cellStyle name="20% — акцент6 2 5" xfId="5320"/>
    <cellStyle name="20% - Акцент6 2 5 10" xfId="7538"/>
    <cellStyle name="20% - Акцент6 2 5 11" xfId="7761"/>
    <cellStyle name="20% - Акцент6 2 5 12" xfId="7983"/>
    <cellStyle name="20% - Акцент6 2 5 13" xfId="8193"/>
    <cellStyle name="20% - Акцент6 2 5 14" xfId="8390"/>
    <cellStyle name="20% - Акцент6 2 5 15" xfId="8561"/>
    <cellStyle name="20% - Акцент6 2 5 16" xfId="8706"/>
    <cellStyle name="20% - Акцент6 2 5 17" xfId="9876"/>
    <cellStyle name="20% - Акцент6 2 5 18" xfId="10313"/>
    <cellStyle name="20% - Акцент6 2 5 19" xfId="11196"/>
    <cellStyle name="20% - Акцент6 2 5 2" xfId="4640"/>
    <cellStyle name="20% - Акцент6 2 5 20" xfId="11431"/>
    <cellStyle name="20% - Акцент6 2 5 21" xfId="11666"/>
    <cellStyle name="20% - Акцент6 2 5 22" xfId="11901"/>
    <cellStyle name="20% - Акцент6 2 5 23" xfId="12136"/>
    <cellStyle name="20% - Акцент6 2 5 24" xfId="12371"/>
    <cellStyle name="20% - Акцент6 2 5 25" xfId="12606"/>
    <cellStyle name="20% - Акцент6 2 5 26" xfId="12841"/>
    <cellStyle name="20% - Акцент6 2 5 27" xfId="13076"/>
    <cellStyle name="20% - Акцент6 2 5 28" xfId="13311"/>
    <cellStyle name="20% - Акцент6 2 5 29" xfId="13546"/>
    <cellStyle name="20% - Акцент6 2 5 3" xfId="6184"/>
    <cellStyle name="20% - Акцент6 2 5 30" xfId="13780"/>
    <cellStyle name="20% - Акцент6 2 5 31" xfId="14010"/>
    <cellStyle name="20% - Акцент6 2 5 32" xfId="14238"/>
    <cellStyle name="20% - Акцент6 2 5 33" xfId="14458"/>
    <cellStyle name="20% - Акцент6 2 5 34" xfId="14680"/>
    <cellStyle name="20% - Акцент6 2 5 35" xfId="14889"/>
    <cellStyle name="20% - Акцент6 2 5 36" xfId="15085"/>
    <cellStyle name="20% - Акцент6 2 5 37" xfId="15255"/>
    <cellStyle name="20% - Акцент6 2 5 38" xfId="15399"/>
    <cellStyle name="20% - Акцент6 2 5 4" xfId="6409"/>
    <cellStyle name="20% - Акцент6 2 5 5" xfId="6554"/>
    <cellStyle name="20% - Акцент6 2 5 6" xfId="6717"/>
    <cellStyle name="20% - Акцент6 2 5 7" xfId="6894"/>
    <cellStyle name="20% - Акцент6 2 5 8" xfId="7097"/>
    <cellStyle name="20% - Акцент6 2 5 9" xfId="7311"/>
    <cellStyle name="20% - Акцент6 2 50" xfId="13552"/>
    <cellStyle name="20% — акцент6 2 50" xfId="15404"/>
    <cellStyle name="20% - Акцент6 2 51" xfId="13786"/>
    <cellStyle name="20% — акцент6 2 51" xfId="15507"/>
    <cellStyle name="20% - Акцент6 2 52" xfId="14016"/>
    <cellStyle name="20% — акцент6 2 52" xfId="15641"/>
    <cellStyle name="20% - Акцент6 2 53" xfId="14244"/>
    <cellStyle name="20% — акцент6 2 53" xfId="15717"/>
    <cellStyle name="20% - Акцент6 2 54" xfId="14464"/>
    <cellStyle name="20% - Акцент6 2 55" xfId="14686"/>
    <cellStyle name="20% - Акцент6 2 56" xfId="14895"/>
    <cellStyle name="20% - Акцент6 2 57" xfId="15091"/>
    <cellStyle name="20% - Акцент6 2 58" xfId="15261"/>
    <cellStyle name="20% - Акцент6 2 59" xfId="15405"/>
    <cellStyle name="20% - Акцент6 2 6" xfId="1279"/>
    <cellStyle name="20% — акцент6 2 6" xfId="6190"/>
    <cellStyle name="20% - Акцент6 2 6 10" xfId="7760"/>
    <cellStyle name="20% - Акцент6 2 6 11" xfId="7982"/>
    <cellStyle name="20% - Акцент6 2 6 12" xfId="8192"/>
    <cellStyle name="20% - Акцент6 2 6 13" xfId="8389"/>
    <cellStyle name="20% - Акцент6 2 6 14" xfId="8560"/>
    <cellStyle name="20% - Акцент6 2 6 15" xfId="8705"/>
    <cellStyle name="20% - Акцент6 2 6 16" xfId="9877"/>
    <cellStyle name="20% - Акцент6 2 6 17" xfId="10305"/>
    <cellStyle name="20% - Акцент6 2 6 18" xfId="11195"/>
    <cellStyle name="20% - Акцент6 2 6 19" xfId="11430"/>
    <cellStyle name="20% - Акцент6 2 6 2" xfId="4641"/>
    <cellStyle name="20% - Акцент6 2 6 20" xfId="11665"/>
    <cellStyle name="20% - Акцент6 2 6 21" xfId="11900"/>
    <cellStyle name="20% - Акцент6 2 6 22" xfId="12135"/>
    <cellStyle name="20% - Акцент6 2 6 23" xfId="12370"/>
    <cellStyle name="20% - Акцент6 2 6 24" xfId="12605"/>
    <cellStyle name="20% - Акцент6 2 6 25" xfId="12840"/>
    <cellStyle name="20% - Акцент6 2 6 26" xfId="13075"/>
    <cellStyle name="20% - Акцент6 2 6 27" xfId="13310"/>
    <cellStyle name="20% - Акцент6 2 6 28" xfId="13545"/>
    <cellStyle name="20% - Акцент6 2 6 29" xfId="13779"/>
    <cellStyle name="20% - Акцент6 2 6 3" xfId="6408"/>
    <cellStyle name="20% - Акцент6 2 6 30" xfId="14009"/>
    <cellStyle name="20% - Акцент6 2 6 31" xfId="14237"/>
    <cellStyle name="20% - Акцент6 2 6 32" xfId="14457"/>
    <cellStyle name="20% - Акцент6 2 6 33" xfId="14679"/>
    <cellStyle name="20% - Акцент6 2 6 34" xfId="14888"/>
    <cellStyle name="20% - Акцент6 2 6 35" xfId="15084"/>
    <cellStyle name="20% - Акцент6 2 6 36" xfId="15254"/>
    <cellStyle name="20% - Акцент6 2 6 37" xfId="15398"/>
    <cellStyle name="20% - Акцент6 2 6 4" xfId="6553"/>
    <cellStyle name="20% - Акцент6 2 6 5" xfId="6716"/>
    <cellStyle name="20% - Акцент6 2 6 6" xfId="6893"/>
    <cellStyle name="20% - Акцент6 2 6 7" xfId="7096"/>
    <cellStyle name="20% - Акцент6 2 6 8" xfId="7310"/>
    <cellStyle name="20% - Акцент6 2 6 9" xfId="7537"/>
    <cellStyle name="20% - Акцент6 2 60" xfId="15506"/>
    <cellStyle name="20% - Акцент6 2 61" xfId="15642"/>
    <cellStyle name="20% - Акцент6 2 62" xfId="15718"/>
    <cellStyle name="20% - Акцент6 2 7" xfId="1280"/>
    <cellStyle name="20% — акцент6 2 7" xfId="6414"/>
    <cellStyle name="20% - Акцент6 2 7 10" xfId="7981"/>
    <cellStyle name="20% - Акцент6 2 7 11" xfId="8191"/>
    <cellStyle name="20% - Акцент6 2 7 12" xfId="8388"/>
    <cellStyle name="20% - Акцент6 2 7 13" xfId="8559"/>
    <cellStyle name="20% - Акцент6 2 7 14" xfId="8704"/>
    <cellStyle name="20% - Акцент6 2 7 15" xfId="9878"/>
    <cellStyle name="20% - Акцент6 2 7 16" xfId="10303"/>
    <cellStyle name="20% - Акцент6 2 7 17" xfId="11194"/>
    <cellStyle name="20% - Акцент6 2 7 18" xfId="11429"/>
    <cellStyle name="20% - Акцент6 2 7 19" xfId="11664"/>
    <cellStyle name="20% - Акцент6 2 7 2" xfId="4642"/>
    <cellStyle name="20% - Акцент6 2 7 20" xfId="11899"/>
    <cellStyle name="20% - Акцент6 2 7 21" xfId="12134"/>
    <cellStyle name="20% - Акцент6 2 7 22" xfId="12369"/>
    <cellStyle name="20% - Акцент6 2 7 23" xfId="12604"/>
    <cellStyle name="20% - Акцент6 2 7 24" xfId="12839"/>
    <cellStyle name="20% - Акцент6 2 7 25" xfId="13074"/>
    <cellStyle name="20% - Акцент6 2 7 26" xfId="13309"/>
    <cellStyle name="20% - Акцент6 2 7 27" xfId="13544"/>
    <cellStyle name="20% - Акцент6 2 7 28" xfId="13778"/>
    <cellStyle name="20% - Акцент6 2 7 29" xfId="14008"/>
    <cellStyle name="20% - Акцент6 2 7 3" xfId="6552"/>
    <cellStyle name="20% - Акцент6 2 7 30" xfId="14236"/>
    <cellStyle name="20% - Акцент6 2 7 31" xfId="14456"/>
    <cellStyle name="20% - Акцент6 2 7 32" xfId="14678"/>
    <cellStyle name="20% - Акцент6 2 7 33" xfId="14887"/>
    <cellStyle name="20% - Акцент6 2 7 34" xfId="15083"/>
    <cellStyle name="20% - Акцент6 2 7 35" xfId="15253"/>
    <cellStyle name="20% - Акцент6 2 7 36" xfId="15397"/>
    <cellStyle name="20% - Акцент6 2 7 4" xfId="6715"/>
    <cellStyle name="20% - Акцент6 2 7 5" xfId="6892"/>
    <cellStyle name="20% - Акцент6 2 7 6" xfId="7095"/>
    <cellStyle name="20% - Акцент6 2 7 7" xfId="7309"/>
    <cellStyle name="20% - Акцент6 2 7 8" xfId="7536"/>
    <cellStyle name="20% - Акцент6 2 7 9" xfId="7759"/>
    <cellStyle name="20% - Акцент6 2 8" xfId="1281"/>
    <cellStyle name="20% — акцент6 2 8" xfId="6559"/>
    <cellStyle name="20% - Акцент6 2 8 10" xfId="8190"/>
    <cellStyle name="20% - Акцент6 2 8 11" xfId="8387"/>
    <cellStyle name="20% - Акцент6 2 8 12" xfId="8558"/>
    <cellStyle name="20% - Акцент6 2 8 13" xfId="8703"/>
    <cellStyle name="20% - Акцент6 2 8 14" xfId="9879"/>
    <cellStyle name="20% - Акцент6 2 8 15" xfId="10302"/>
    <cellStyle name="20% - Акцент6 2 8 16" xfId="11193"/>
    <cellStyle name="20% - Акцент6 2 8 17" xfId="11428"/>
    <cellStyle name="20% - Акцент6 2 8 18" xfId="11663"/>
    <cellStyle name="20% - Акцент6 2 8 19" xfId="11898"/>
    <cellStyle name="20% - Акцент6 2 8 2" xfId="4643"/>
    <cellStyle name="20% - Акцент6 2 8 20" xfId="12133"/>
    <cellStyle name="20% - Акцент6 2 8 21" xfId="12368"/>
    <cellStyle name="20% - Акцент6 2 8 22" xfId="12603"/>
    <cellStyle name="20% - Акцент6 2 8 23" xfId="12838"/>
    <cellStyle name="20% - Акцент6 2 8 24" xfId="13073"/>
    <cellStyle name="20% - Акцент6 2 8 25" xfId="13308"/>
    <cellStyle name="20% - Акцент6 2 8 26" xfId="13543"/>
    <cellStyle name="20% - Акцент6 2 8 27" xfId="13777"/>
    <cellStyle name="20% - Акцент6 2 8 28" xfId="14007"/>
    <cellStyle name="20% - Акцент6 2 8 29" xfId="14235"/>
    <cellStyle name="20% - Акцент6 2 8 3" xfId="6714"/>
    <cellStyle name="20% - Акцент6 2 8 30" xfId="14455"/>
    <cellStyle name="20% - Акцент6 2 8 31" xfId="14677"/>
    <cellStyle name="20% - Акцент6 2 8 32" xfId="14886"/>
    <cellStyle name="20% - Акцент6 2 8 33" xfId="15082"/>
    <cellStyle name="20% - Акцент6 2 8 34" xfId="15252"/>
    <cellStyle name="20% - Акцент6 2 8 35" xfId="15396"/>
    <cellStyle name="20% - Акцент6 2 8 4" xfId="6891"/>
    <cellStyle name="20% - Акцент6 2 8 5" xfId="7094"/>
    <cellStyle name="20% - Акцент6 2 8 6" xfId="7308"/>
    <cellStyle name="20% - Акцент6 2 8 7" xfId="7535"/>
    <cellStyle name="20% - Акцент6 2 8 8" xfId="7758"/>
    <cellStyle name="20% - Акцент6 2 8 9" xfId="7980"/>
    <cellStyle name="20% - Акцент6 2 9" xfId="1282"/>
    <cellStyle name="20% — акцент6 2 9" xfId="6722"/>
    <cellStyle name="20% - Акцент6 2 9 10" xfId="8386"/>
    <cellStyle name="20% - Акцент6 2 9 11" xfId="8557"/>
    <cellStyle name="20% - Акцент6 2 9 12" xfId="8702"/>
    <cellStyle name="20% - Акцент6 2 9 13" xfId="9880"/>
    <cellStyle name="20% - Акцент6 2 9 14" xfId="10294"/>
    <cellStyle name="20% - Акцент6 2 9 15" xfId="11192"/>
    <cellStyle name="20% - Акцент6 2 9 16" xfId="11427"/>
    <cellStyle name="20% - Акцент6 2 9 17" xfId="11662"/>
    <cellStyle name="20% - Акцент6 2 9 18" xfId="11897"/>
    <cellStyle name="20% - Акцент6 2 9 19" xfId="12132"/>
    <cellStyle name="20% - Акцент6 2 9 2" xfId="4644"/>
    <cellStyle name="20% - Акцент6 2 9 20" xfId="12367"/>
    <cellStyle name="20% - Акцент6 2 9 21" xfId="12602"/>
    <cellStyle name="20% - Акцент6 2 9 22" xfId="12837"/>
    <cellStyle name="20% - Акцент6 2 9 23" xfId="13072"/>
    <cellStyle name="20% - Акцент6 2 9 24" xfId="13307"/>
    <cellStyle name="20% - Акцент6 2 9 25" xfId="13542"/>
    <cellStyle name="20% - Акцент6 2 9 26" xfId="13776"/>
    <cellStyle name="20% - Акцент6 2 9 27" xfId="14006"/>
    <cellStyle name="20% - Акцент6 2 9 28" xfId="14234"/>
    <cellStyle name="20% - Акцент6 2 9 29" xfId="14454"/>
    <cellStyle name="20% - Акцент6 2 9 3" xfId="6890"/>
    <cellStyle name="20% - Акцент6 2 9 30" xfId="14676"/>
    <cellStyle name="20% - Акцент6 2 9 31" xfId="14885"/>
    <cellStyle name="20% - Акцент6 2 9 32" xfId="15081"/>
    <cellStyle name="20% - Акцент6 2 9 33" xfId="15251"/>
    <cellStyle name="20% - Акцент6 2 9 34" xfId="15395"/>
    <cellStyle name="20% - Акцент6 2 9 4" xfId="7093"/>
    <cellStyle name="20% - Акцент6 2 9 5" xfId="7307"/>
    <cellStyle name="20% - Акцент6 2 9 6" xfId="7534"/>
    <cellStyle name="20% - Акцент6 2 9 7" xfId="7757"/>
    <cellStyle name="20% - Акцент6 2 9 8" xfId="7979"/>
    <cellStyle name="20% - Акцент6 2 9 9" xfId="8189"/>
    <cellStyle name="20% - Акцент6 2_46EE.2011(v1.0)" xfId="1283"/>
    <cellStyle name="20% — акцент6 20" xfId="1284"/>
    <cellStyle name="20% — акцент6 21" xfId="1285"/>
    <cellStyle name="20% — акцент6 22" xfId="4633"/>
    <cellStyle name="20% — акцент6 23" xfId="5537"/>
    <cellStyle name="20% — акцент6 24" xfId="6089"/>
    <cellStyle name="20% — акцент6 25" xfId="5322"/>
    <cellStyle name="20% — акцент6 26" xfId="6192"/>
    <cellStyle name="20% — акцент6 27" xfId="6416"/>
    <cellStyle name="20% — акцент6 28" xfId="6561"/>
    <cellStyle name="20% — акцент6 29" xfId="6724"/>
    <cellStyle name="20% - Акцент6 3" xfId="1286"/>
    <cellStyle name="20% — акцент6 3" xfId="1287"/>
    <cellStyle name="20% - Акцент6 3 10" xfId="1288"/>
    <cellStyle name="20% - Акцент6 3 10 2" xfId="4646"/>
    <cellStyle name="20% - Акцент6 3 10 3" xfId="9882"/>
    <cellStyle name="20% - Акцент6 3 11" xfId="1289"/>
    <cellStyle name="20% - Акцент6 3 12" xfId="4645"/>
    <cellStyle name="20% - Акцент6 3 13" xfId="5549"/>
    <cellStyle name="20% - Акцент6 3 14" xfId="6077"/>
    <cellStyle name="20% - Акцент6 3 15" xfId="5309"/>
    <cellStyle name="20% - Акцент6 3 16" xfId="6179"/>
    <cellStyle name="20% - Акцент6 3 17" xfId="6404"/>
    <cellStyle name="20% - Акцент6 3 18" xfId="6549"/>
    <cellStyle name="20% - Акцент6 3 19" xfId="6712"/>
    <cellStyle name="20% - Акцент6 3 2" xfId="1290"/>
    <cellStyle name="20% - Акцент6 3 2 2" xfId="1291"/>
    <cellStyle name="20% - Акцент6 3 2 3" xfId="4647"/>
    <cellStyle name="20% - Акцент6 3 2 4" xfId="8819"/>
    <cellStyle name="20% - Акцент6 3 20" xfId="6889"/>
    <cellStyle name="20% - Акцент6 3 21" xfId="7092"/>
    <cellStyle name="20% - Акцент6 3 22" xfId="7306"/>
    <cellStyle name="20% - Акцент6 3 23" xfId="7533"/>
    <cellStyle name="20% - Акцент6 3 24" xfId="7756"/>
    <cellStyle name="20% - Акцент6 3 25" xfId="7978"/>
    <cellStyle name="20% - Акцент6 3 26" xfId="8188"/>
    <cellStyle name="20% - Акцент6 3 27" xfId="8385"/>
    <cellStyle name="20% - Акцент6 3 28" xfId="8556"/>
    <cellStyle name="20% - Акцент6 3 29" xfId="8701"/>
    <cellStyle name="20% - Акцент6 3 3" xfId="1292"/>
    <cellStyle name="20% - Акцент6 3 3 2" xfId="1293"/>
    <cellStyle name="20% - Акцент6 3 3 3" xfId="4648"/>
    <cellStyle name="20% - Акцент6 3 3 4" xfId="9884"/>
    <cellStyle name="20% - Акцент6 3 30" xfId="8818"/>
    <cellStyle name="20% - Акцент6 3 31" xfId="9063"/>
    <cellStyle name="20% - Акцент6 3 32" xfId="9208"/>
    <cellStyle name="20% - Акцент6 3 33" xfId="9340"/>
    <cellStyle name="20% - Акцент6 3 34" xfId="9429"/>
    <cellStyle name="20% - Акцент6 3 35" xfId="9518"/>
    <cellStyle name="20% - Акцент6 3 36" xfId="9598"/>
    <cellStyle name="20% - Акцент6 3 37" xfId="9635"/>
    <cellStyle name="20% - Акцент6 3 38" xfId="9726"/>
    <cellStyle name="20% - Акцент6 3 39" xfId="9881"/>
    <cellStyle name="20% - Акцент6 3 4" xfId="1294"/>
    <cellStyle name="20% - Акцент6 3 4 2" xfId="4649"/>
    <cellStyle name="20% - Акцент6 3 4 3" xfId="9885"/>
    <cellStyle name="20% - Акцент6 3 40" xfId="10292"/>
    <cellStyle name="20% - Акцент6 3 41" xfId="11191"/>
    <cellStyle name="20% - Акцент6 3 42" xfId="11426"/>
    <cellStyle name="20% - Акцент6 3 43" xfId="11661"/>
    <cellStyle name="20% - Акцент6 3 44" xfId="11896"/>
    <cellStyle name="20% - Акцент6 3 45" xfId="12131"/>
    <cellStyle name="20% - Акцент6 3 46" xfId="12366"/>
    <cellStyle name="20% - Акцент6 3 47" xfId="12601"/>
    <cellStyle name="20% - Акцент6 3 48" xfId="12836"/>
    <cellStyle name="20% - Акцент6 3 49" xfId="13071"/>
    <cellStyle name="20% - Акцент6 3 5" xfId="1295"/>
    <cellStyle name="20% - Акцент6 3 5 2" xfId="4650"/>
    <cellStyle name="20% - Акцент6 3 5 3" xfId="9886"/>
    <cellStyle name="20% - Акцент6 3 50" xfId="13306"/>
    <cellStyle name="20% - Акцент6 3 51" xfId="13541"/>
    <cellStyle name="20% - Акцент6 3 52" xfId="13775"/>
    <cellStyle name="20% - Акцент6 3 53" xfId="14005"/>
    <cellStyle name="20% - Акцент6 3 54" xfId="14233"/>
    <cellStyle name="20% - Акцент6 3 55" xfId="14453"/>
    <cellStyle name="20% - Акцент6 3 56" xfId="14675"/>
    <cellStyle name="20% - Акцент6 3 57" xfId="14884"/>
    <cellStyle name="20% - Акцент6 3 58" xfId="15080"/>
    <cellStyle name="20% - Акцент6 3 59" xfId="15250"/>
    <cellStyle name="20% - Акцент6 3 6" xfId="1296"/>
    <cellStyle name="20% - Акцент6 3 6 2" xfId="4651"/>
    <cellStyle name="20% - Акцент6 3 6 3" xfId="9887"/>
    <cellStyle name="20% - Акцент6 3 60" xfId="15394"/>
    <cellStyle name="20% - Акцент6 3 61" xfId="15509"/>
    <cellStyle name="20% - Акцент6 3 62" xfId="15639"/>
    <cellStyle name="20% - Акцент6 3 63" xfId="15715"/>
    <cellStyle name="20% - Акцент6 3 7" xfId="1297"/>
    <cellStyle name="20% - Акцент6 3 7 2" xfId="4652"/>
    <cellStyle name="20% - Акцент6 3 7 3" xfId="9888"/>
    <cellStyle name="20% - Акцент6 3 8" xfId="1298"/>
    <cellStyle name="20% - Акцент6 3 8 2" xfId="4653"/>
    <cellStyle name="20% - Акцент6 3 8 3" xfId="9889"/>
    <cellStyle name="20% - Акцент6 3 9" xfId="1299"/>
    <cellStyle name="20% - Акцент6 3 9 2" xfId="4654"/>
    <cellStyle name="20% - Акцент6 3 9 3" xfId="9890"/>
    <cellStyle name="20% - Акцент6 3_46EE.2011(v1.0)" xfId="1300"/>
    <cellStyle name="20% — акцент6 30" xfId="6901"/>
    <cellStyle name="20% — акцент6 31" xfId="7104"/>
    <cellStyle name="20% — акцент6 32" xfId="7318"/>
    <cellStyle name="20% — акцент6 33" xfId="7545"/>
    <cellStyle name="20% — акцент6 34" xfId="7768"/>
    <cellStyle name="20% — акцент6 35" xfId="7990"/>
    <cellStyle name="20% — акцент6 36" xfId="8200"/>
    <cellStyle name="20% — акцент6 37" xfId="8397"/>
    <cellStyle name="20% — акцент6 38" xfId="8568"/>
    <cellStyle name="20% — акцент6 39" xfId="8713"/>
    <cellStyle name="20% - Акцент6 4" xfId="1301"/>
    <cellStyle name="20% — акцент6 4" xfId="1302"/>
    <cellStyle name="20% - Акцент6 4 2" xfId="1303"/>
    <cellStyle name="20% - Акцент6 4 2 2" xfId="1304"/>
    <cellStyle name="20% - Акцент6 4 3" xfId="1305"/>
    <cellStyle name="20% - Акцент6 4 3 2" xfId="1306"/>
    <cellStyle name="20% - Акцент6 4_46EE.2011(v1.0)" xfId="1307"/>
    <cellStyle name="20% — акцент6 40" xfId="8814"/>
    <cellStyle name="20% — акцент6 41" xfId="9059"/>
    <cellStyle name="20% — акцент6 42" xfId="9212"/>
    <cellStyle name="20% — акцент6 43" xfId="9344"/>
    <cellStyle name="20% — акцент6 44" xfId="9433"/>
    <cellStyle name="20% — акцент6 45" xfId="9522"/>
    <cellStyle name="20% — акцент6 46" xfId="9602"/>
    <cellStyle name="20% — акцент6 47" xfId="9639"/>
    <cellStyle name="20% — акцент6 48" xfId="9730"/>
    <cellStyle name="20% — акцент6 49" xfId="9869"/>
    <cellStyle name="20% - Акцент6 5" xfId="1308"/>
    <cellStyle name="20% — акцент6 5" xfId="1309"/>
    <cellStyle name="20% - Акцент6 5 2" xfId="1310"/>
    <cellStyle name="20% - Акцент6 5 2 2" xfId="1311"/>
    <cellStyle name="20% - Акцент6 5 3" xfId="1312"/>
    <cellStyle name="20% - Акцент6 5 3 2" xfId="1313"/>
    <cellStyle name="20% - Акцент6 5_46EE.2011(v1.0)" xfId="1314"/>
    <cellStyle name="20% — акцент6 50" xfId="10344"/>
    <cellStyle name="20% — акцент6 51" xfId="11203"/>
    <cellStyle name="20% — акцент6 52" xfId="11438"/>
    <cellStyle name="20% — акцент6 53" xfId="11673"/>
    <cellStyle name="20% — акцент6 54" xfId="11908"/>
    <cellStyle name="20% — акцент6 55" xfId="12143"/>
    <cellStyle name="20% — акцент6 56" xfId="12378"/>
    <cellStyle name="20% — акцент6 57" xfId="12613"/>
    <cellStyle name="20% — акцент6 58" xfId="12848"/>
    <cellStyle name="20% — акцент6 59" xfId="13083"/>
    <cellStyle name="20% - Акцент6 6" xfId="1315"/>
    <cellStyle name="20% — акцент6 6" xfId="1316"/>
    <cellStyle name="20% - Акцент6 6 2" xfId="1317"/>
    <cellStyle name="20% - Акцент6 6 2 2" xfId="1318"/>
    <cellStyle name="20% - Акцент6 6 3" xfId="1319"/>
    <cellStyle name="20% - Акцент6 6 3 2" xfId="1320"/>
    <cellStyle name="20% - Акцент6 6_46EE.2011(v1.0)" xfId="1321"/>
    <cellStyle name="20% — акцент6 60" xfId="13318"/>
    <cellStyle name="20% — акцент6 61" xfId="13553"/>
    <cellStyle name="20% — акцент6 62" xfId="13787"/>
    <cellStyle name="20% — акцент6 63" xfId="14017"/>
    <cellStyle name="20% — акцент6 64" xfId="14245"/>
    <cellStyle name="20% — акцент6 65" xfId="14465"/>
    <cellStyle name="20% — акцент6 66" xfId="14687"/>
    <cellStyle name="20% — акцент6 67" xfId="14896"/>
    <cellStyle name="20% — акцент6 68" xfId="15092"/>
    <cellStyle name="20% — акцент6 69" xfId="15262"/>
    <cellStyle name="20% - Акцент6 7" xfId="1322"/>
    <cellStyle name="20% — акцент6 7" xfId="1323"/>
    <cellStyle name="20% - Акцент6 7 2" xfId="1324"/>
    <cellStyle name="20% - Акцент6 7 2 2" xfId="1325"/>
    <cellStyle name="20% - Акцент6 7 3" xfId="1326"/>
    <cellStyle name="20% - Акцент6 7 3 2" xfId="1327"/>
    <cellStyle name="20% - Акцент6 7_46EE.2011(v1.0)" xfId="1328"/>
    <cellStyle name="20% — акцент6 70" xfId="15406"/>
    <cellStyle name="20% — акцент6 71" xfId="15505"/>
    <cellStyle name="20% — акцент6 72" xfId="15643"/>
    <cellStyle name="20% — акцент6 73" xfId="15719"/>
    <cellStyle name="20% - Акцент6 8" xfId="1329"/>
    <cellStyle name="20% — акцент6 8" xfId="1330"/>
    <cellStyle name="20% - Акцент6 8 2" xfId="1331"/>
    <cellStyle name="20% - Акцент6 8 2 2" xfId="1332"/>
    <cellStyle name="20% - Акцент6 8 3" xfId="1333"/>
    <cellStyle name="20% - Акцент6 8 3 2" xfId="1334"/>
    <cellStyle name="20% - Акцент6 8 4" xfId="1335"/>
    <cellStyle name="20% - Акцент6 8_46EE.2011(v1.0)" xfId="1336"/>
    <cellStyle name="20% - Акцент6 9" xfId="1337"/>
    <cellStyle name="20% — акцент6 9" xfId="1338"/>
    <cellStyle name="20% - Акцент6 9 2" xfId="1339"/>
    <cellStyle name="20% - Акцент6 9 2 2" xfId="1340"/>
    <cellStyle name="20% - Акцент6 9 3" xfId="1341"/>
    <cellStyle name="20% - Акцент6 9 3 2" xfId="1342"/>
    <cellStyle name="20% - Акцент6 9 4" xfId="1343"/>
    <cellStyle name="20% - Акцент6 9_46EE.2011(v1.0)" xfId="1344"/>
    <cellStyle name="20% — акцент6_Расчет тарифа на тэ 2015 СЛФ" xfId="1345"/>
    <cellStyle name="40% - Accent1" xfId="1346"/>
    <cellStyle name="40% - Accent1 2" xfId="1347"/>
    <cellStyle name="40% - Accent1 2 2" xfId="1348"/>
    <cellStyle name="40% - Accent1 3" xfId="1349"/>
    <cellStyle name="40% - Accent1 3 2" xfId="1350"/>
    <cellStyle name="40% - Accent1 4" xfId="1351"/>
    <cellStyle name="40% - Accent1_46EE.2011(v1.0)" xfId="1352"/>
    <cellStyle name="40% - Accent2" xfId="1353"/>
    <cellStyle name="40% - Accent2 2" xfId="1354"/>
    <cellStyle name="40% - Accent2 2 2" xfId="1355"/>
    <cellStyle name="40% - Accent2 3" xfId="1356"/>
    <cellStyle name="40% - Accent2 3 2" xfId="1357"/>
    <cellStyle name="40% - Accent2 4" xfId="1358"/>
    <cellStyle name="40% - Accent2_46EE.2011(v1.0)" xfId="1359"/>
    <cellStyle name="40% - Accent3" xfId="1360"/>
    <cellStyle name="40% - Accent3 2" xfId="1361"/>
    <cellStyle name="40% - Accent3 2 2" xfId="1362"/>
    <cellStyle name="40% - Accent3 3" xfId="1363"/>
    <cellStyle name="40% - Accent3 3 2" xfId="1364"/>
    <cellStyle name="40% - Accent3 4" xfId="1365"/>
    <cellStyle name="40% - Accent3_46EE.2011(v1.0)" xfId="1366"/>
    <cellStyle name="40% - Accent4" xfId="1367"/>
    <cellStyle name="40% - Accent4 2" xfId="1368"/>
    <cellStyle name="40% - Accent4 2 2" xfId="1369"/>
    <cellStyle name="40% - Accent4 3" xfId="1370"/>
    <cellStyle name="40% - Accent4 3 2" xfId="1371"/>
    <cellStyle name="40% - Accent4 4" xfId="1372"/>
    <cellStyle name="40% - Accent4_46EE.2011(v1.0)" xfId="1373"/>
    <cellStyle name="40% - Accent5" xfId="1374"/>
    <cellStyle name="40% - Accent5 2" xfId="1375"/>
    <cellStyle name="40% - Accent5 2 2" xfId="1376"/>
    <cellStyle name="40% - Accent5 3" xfId="1377"/>
    <cellStyle name="40% - Accent5 3 2" xfId="1378"/>
    <cellStyle name="40% - Accent5 4" xfId="1379"/>
    <cellStyle name="40% - Accent5_46EE.2011(v1.0)" xfId="1380"/>
    <cellStyle name="40% - Accent6" xfId="1381"/>
    <cellStyle name="40% - Accent6 2" xfId="1382"/>
    <cellStyle name="40% - Accent6 2 2" xfId="1383"/>
    <cellStyle name="40% - Accent6 3" xfId="1384"/>
    <cellStyle name="40% - Accent6 3 2" xfId="1385"/>
    <cellStyle name="40% - Accent6 4" xfId="1386"/>
    <cellStyle name="40% - Accent6_46EE.2011(v1.0)" xfId="1387"/>
    <cellStyle name="40% — акцент1" xfId="1388"/>
    <cellStyle name="40% - Акцент1 10" xfId="1389"/>
    <cellStyle name="40% — акцент1 10" xfId="1390"/>
    <cellStyle name="40% - Акцент1 10 2" xfId="1391"/>
    <cellStyle name="40% - Акцент1 11" xfId="1392"/>
    <cellStyle name="40% — акцент1 11" xfId="1393"/>
    <cellStyle name="40% - Акцент1 11 2" xfId="1394"/>
    <cellStyle name="40% — акцент1 12" xfId="1395"/>
    <cellStyle name="40% — акцент1 13" xfId="1396"/>
    <cellStyle name="40% — акцент1 14" xfId="1397"/>
    <cellStyle name="40% — акцент1 15" xfId="1398"/>
    <cellStyle name="40% — акцент1 16" xfId="1399"/>
    <cellStyle name="40% — акцент1 17" xfId="1400"/>
    <cellStyle name="40% — акцент1 18" xfId="1401"/>
    <cellStyle name="40% — акцент1 19" xfId="1402"/>
    <cellStyle name="40% - Акцент1 2" xfId="1403"/>
    <cellStyle name="40% — акцент1 2" xfId="1404"/>
    <cellStyle name="40% - Акцент1 2 10" xfId="1405"/>
    <cellStyle name="40% — акцент1 2 10" xfId="6877"/>
    <cellStyle name="40% - Акцент1 2 10 10" xfId="8552"/>
    <cellStyle name="40% - Акцент1 2 10 11" xfId="8697"/>
    <cellStyle name="40% - Акцент1 2 10 12" xfId="9894"/>
    <cellStyle name="40% - Акцент1 2 10 13" xfId="10239"/>
    <cellStyle name="40% - Акцент1 2 10 14" xfId="11178"/>
    <cellStyle name="40% - Акцент1 2 10 15" xfId="11413"/>
    <cellStyle name="40% - Акцент1 2 10 16" xfId="11648"/>
    <cellStyle name="40% - Акцент1 2 10 17" xfId="11883"/>
    <cellStyle name="40% - Акцент1 2 10 18" xfId="12118"/>
    <cellStyle name="40% - Акцент1 2 10 19" xfId="12353"/>
    <cellStyle name="40% - Акцент1 2 10 2" xfId="4658"/>
    <cellStyle name="40% - Акцент1 2 10 20" xfId="12588"/>
    <cellStyle name="40% - Акцент1 2 10 21" xfId="12823"/>
    <cellStyle name="40% - Акцент1 2 10 22" xfId="13058"/>
    <cellStyle name="40% - Акцент1 2 10 23" xfId="13293"/>
    <cellStyle name="40% - Акцент1 2 10 24" xfId="13528"/>
    <cellStyle name="40% - Акцент1 2 10 25" xfId="13763"/>
    <cellStyle name="40% - Акцент1 2 10 26" xfId="13997"/>
    <cellStyle name="40% - Акцент1 2 10 27" xfId="14223"/>
    <cellStyle name="40% - Акцент1 2 10 28" xfId="14447"/>
    <cellStyle name="40% - Акцент1 2 10 29" xfId="14669"/>
    <cellStyle name="40% - Акцент1 2 10 3" xfId="7079"/>
    <cellStyle name="40% - Акцент1 2 10 30" xfId="14879"/>
    <cellStyle name="40% - Акцент1 2 10 31" xfId="15073"/>
    <cellStyle name="40% - Акцент1 2 10 32" xfId="15246"/>
    <cellStyle name="40% - Акцент1 2 10 33" xfId="15390"/>
    <cellStyle name="40% - Акцент1 2 10 4" xfId="7297"/>
    <cellStyle name="40% - Акцент1 2 10 5" xfId="7524"/>
    <cellStyle name="40% - Акцент1 2 10 6" xfId="7750"/>
    <cellStyle name="40% - Акцент1 2 10 7" xfId="7972"/>
    <cellStyle name="40% - Акцент1 2 10 8" xfId="8182"/>
    <cellStyle name="40% - Акцент1 2 10 9" xfId="8379"/>
    <cellStyle name="40% - Акцент1 2 11" xfId="4656"/>
    <cellStyle name="40% — акцент1 2 11" xfId="7080"/>
    <cellStyle name="40% - Акцент1 2 12" xfId="5560"/>
    <cellStyle name="40% — акцент1 2 12" xfId="7298"/>
    <cellStyle name="40% - Акцент1 2 13" xfId="6066"/>
    <cellStyle name="40% — акцент1 2 13" xfId="7525"/>
    <cellStyle name="40% - Акцент1 2 14" xfId="5486"/>
    <cellStyle name="40% — акцент1 2 14" xfId="7751"/>
    <cellStyle name="40% - Акцент1 2 15" xfId="6162"/>
    <cellStyle name="40% — акцент1 2 15" xfId="7973"/>
    <cellStyle name="40% - Акцент1 2 16" xfId="6276"/>
    <cellStyle name="40% — акцент1 2 16" xfId="8183"/>
    <cellStyle name="40% - Акцент1 2 17" xfId="6538"/>
    <cellStyle name="40% — акцент1 2 17" xfId="8380"/>
    <cellStyle name="40% - Акцент1 2 18" xfId="6701"/>
    <cellStyle name="40% — акцент1 2 18" xfId="8553"/>
    <cellStyle name="40% - Акцент1 2 19" xfId="6878"/>
    <cellStyle name="40% — акцент1 2 19" xfId="8698"/>
    <cellStyle name="40% - Акцент1 2 2" xfId="1406"/>
    <cellStyle name="40% — акцент1 2 2" xfId="4657"/>
    <cellStyle name="40% - Акцент1 2 2 10" xfId="6698"/>
    <cellStyle name="40% - Акцент1 2 2 11" xfId="6875"/>
    <cellStyle name="40% - Акцент1 2 2 12" xfId="7078"/>
    <cellStyle name="40% - Акцент1 2 2 13" xfId="7296"/>
    <cellStyle name="40% - Акцент1 2 2 14" xfId="7523"/>
    <cellStyle name="40% - Акцент1 2 2 15" xfId="7749"/>
    <cellStyle name="40% - Акцент1 2 2 16" xfId="7971"/>
    <cellStyle name="40% - Акцент1 2 2 17" xfId="8181"/>
    <cellStyle name="40% - Акцент1 2 2 18" xfId="8378"/>
    <cellStyle name="40% - Акцент1 2 2 19" xfId="8551"/>
    <cellStyle name="40% - Акцент1 2 2 2" xfId="1407"/>
    <cellStyle name="40% - Акцент1 2 2 20" xfId="8696"/>
    <cellStyle name="40% - Акцент1 2 2 21" xfId="8823"/>
    <cellStyle name="40% - Акцент1 2 2 22" xfId="9068"/>
    <cellStyle name="40% - Акцент1 2 2 23" xfId="9203"/>
    <cellStyle name="40% - Акцент1 2 2 24" xfId="9335"/>
    <cellStyle name="40% - Акцент1 2 2 25" xfId="9425"/>
    <cellStyle name="40% - Акцент1 2 2 26" xfId="9513"/>
    <cellStyle name="40% - Акцент1 2 2 27" xfId="9594"/>
    <cellStyle name="40% - Акцент1 2 2 28" xfId="9631"/>
    <cellStyle name="40% - Акцент1 2 2 29" xfId="9722"/>
    <cellStyle name="40% - Акцент1 2 2 3" xfId="4659"/>
    <cellStyle name="40% - Акцент1 2 2 30" xfId="9895"/>
    <cellStyle name="40% - Акцент1 2 2 31" xfId="10231"/>
    <cellStyle name="40% - Акцент1 2 2 32" xfId="11177"/>
    <cellStyle name="40% - Акцент1 2 2 33" xfId="11412"/>
    <cellStyle name="40% - Акцент1 2 2 34" xfId="11647"/>
    <cellStyle name="40% - Акцент1 2 2 35" xfId="11882"/>
    <cellStyle name="40% - Акцент1 2 2 36" xfId="12117"/>
    <cellStyle name="40% - Акцент1 2 2 37" xfId="12352"/>
    <cellStyle name="40% - Акцент1 2 2 38" xfId="12587"/>
    <cellStyle name="40% - Акцент1 2 2 39" xfId="12822"/>
    <cellStyle name="40% - Акцент1 2 2 4" xfId="5563"/>
    <cellStyle name="40% - Акцент1 2 2 40" xfId="13057"/>
    <cellStyle name="40% - Акцент1 2 2 41" xfId="13292"/>
    <cellStyle name="40% - Акцент1 2 2 42" xfId="13527"/>
    <cellStyle name="40% - Акцент1 2 2 43" xfId="13762"/>
    <cellStyle name="40% - Акцент1 2 2 44" xfId="13996"/>
    <cellStyle name="40% - Акцент1 2 2 45" xfId="14222"/>
    <cellStyle name="40% - Акцент1 2 2 46" xfId="14446"/>
    <cellStyle name="40% - Акцент1 2 2 47" xfId="14668"/>
    <cellStyle name="40% - Акцент1 2 2 48" xfId="14878"/>
    <cellStyle name="40% - Акцент1 2 2 49" xfId="15072"/>
    <cellStyle name="40% - Акцент1 2 2 5" xfId="6063"/>
    <cellStyle name="40% - Акцент1 2 2 50" xfId="15245"/>
    <cellStyle name="40% - Акцент1 2 2 51" xfId="15389"/>
    <cellStyle name="40% - Акцент1 2 2 52" xfId="15513"/>
    <cellStyle name="40% - Акцент1 2 2 53" xfId="15635"/>
    <cellStyle name="40% - Акцент1 2 2 54" xfId="15711"/>
    <cellStyle name="40% - Акцент1 2 2 6" xfId="5489"/>
    <cellStyle name="40% - Акцент1 2 2 7" xfId="6159"/>
    <cellStyle name="40% - Акцент1 2 2 8" xfId="6273"/>
    <cellStyle name="40% - Акцент1 2 2 9" xfId="6535"/>
    <cellStyle name="40% - Акцент1 2 20" xfId="7081"/>
    <cellStyle name="40% — акцент1 2 20" xfId="8822"/>
    <cellStyle name="40% - Акцент1 2 21" xfId="7299"/>
    <cellStyle name="40% — акцент1 2 21" xfId="9067"/>
    <cellStyle name="40% - Акцент1 2 22" xfId="7526"/>
    <cellStyle name="40% — акцент1 2 22" xfId="9204"/>
    <cellStyle name="40% - Акцент1 2 23" xfId="7752"/>
    <cellStyle name="40% — акцент1 2 23" xfId="9336"/>
    <cellStyle name="40% - Акцент1 2 24" xfId="7974"/>
    <cellStyle name="40% — акцент1 2 24" xfId="9426"/>
    <cellStyle name="40% - Акцент1 2 25" xfId="8184"/>
    <cellStyle name="40% — акцент1 2 25" xfId="9514"/>
    <cellStyle name="40% - Акцент1 2 26" xfId="8381"/>
    <cellStyle name="40% — акцент1 2 26" xfId="9595"/>
    <cellStyle name="40% - Акцент1 2 27" xfId="8554"/>
    <cellStyle name="40% — акцент1 2 27" xfId="9632"/>
    <cellStyle name="40% - Акцент1 2 28" xfId="8699"/>
    <cellStyle name="40% — акцент1 2 28" xfId="9723"/>
    <cellStyle name="40% - Акцент1 2 29" xfId="8821"/>
    <cellStyle name="40% — акцент1 2 29" xfId="9893"/>
    <cellStyle name="40% - Акцент1 2 3" xfId="1408"/>
    <cellStyle name="40% — акцент1 2 3" xfId="5561"/>
    <cellStyle name="40% - Акцент1 2 3 10" xfId="6874"/>
    <cellStyle name="40% - Акцент1 2 3 11" xfId="7077"/>
    <cellStyle name="40% - Акцент1 2 3 12" xfId="7295"/>
    <cellStyle name="40% - Акцент1 2 3 13" xfId="7522"/>
    <cellStyle name="40% - Акцент1 2 3 14" xfId="7748"/>
    <cellStyle name="40% - Акцент1 2 3 15" xfId="7970"/>
    <cellStyle name="40% - Акцент1 2 3 16" xfId="8180"/>
    <cellStyle name="40% - Акцент1 2 3 17" xfId="8377"/>
    <cellStyle name="40% - Акцент1 2 3 18" xfId="8550"/>
    <cellStyle name="40% - Акцент1 2 3 19" xfId="8695"/>
    <cellStyle name="40% - Акцент1 2 3 2" xfId="1409"/>
    <cellStyle name="40% - Акцент1 2 3 20" xfId="9896"/>
    <cellStyle name="40% - Акцент1 2 3 21" xfId="10229"/>
    <cellStyle name="40% - Акцент1 2 3 22" xfId="11176"/>
    <cellStyle name="40% - Акцент1 2 3 23" xfId="11411"/>
    <cellStyle name="40% - Акцент1 2 3 24" xfId="11646"/>
    <cellStyle name="40% - Акцент1 2 3 25" xfId="11881"/>
    <cellStyle name="40% - Акцент1 2 3 26" xfId="12116"/>
    <cellStyle name="40% - Акцент1 2 3 27" xfId="12351"/>
    <cellStyle name="40% - Акцент1 2 3 28" xfId="12586"/>
    <cellStyle name="40% - Акцент1 2 3 29" xfId="12821"/>
    <cellStyle name="40% - Акцент1 2 3 3" xfId="4660"/>
    <cellStyle name="40% - Акцент1 2 3 30" xfId="13056"/>
    <cellStyle name="40% - Акцент1 2 3 31" xfId="13291"/>
    <cellStyle name="40% - Акцент1 2 3 32" xfId="13526"/>
    <cellStyle name="40% - Акцент1 2 3 33" xfId="13761"/>
    <cellStyle name="40% - Акцент1 2 3 34" xfId="13995"/>
    <cellStyle name="40% - Акцент1 2 3 35" xfId="14221"/>
    <cellStyle name="40% - Акцент1 2 3 36" xfId="14445"/>
    <cellStyle name="40% - Акцент1 2 3 37" xfId="14667"/>
    <cellStyle name="40% - Акцент1 2 3 38" xfId="14877"/>
    <cellStyle name="40% - Акцент1 2 3 39" xfId="15071"/>
    <cellStyle name="40% - Акцент1 2 3 4" xfId="6062"/>
    <cellStyle name="40% - Акцент1 2 3 40" xfId="15244"/>
    <cellStyle name="40% - Акцент1 2 3 41" xfId="15388"/>
    <cellStyle name="40% - Акцент1 2 3 5" xfId="5490"/>
    <cellStyle name="40% - Акцент1 2 3 6" xfId="6158"/>
    <cellStyle name="40% - Акцент1 2 3 7" xfId="6272"/>
    <cellStyle name="40% - Акцент1 2 3 8" xfId="6534"/>
    <cellStyle name="40% - Акцент1 2 3 9" xfId="6697"/>
    <cellStyle name="40% - Акцент1 2 30" xfId="9066"/>
    <cellStyle name="40% — акцент1 2 30" xfId="10240"/>
    <cellStyle name="40% - Акцент1 2 31" xfId="9205"/>
    <cellStyle name="40% — акцент1 2 31" xfId="11179"/>
    <cellStyle name="40% - Акцент1 2 32" xfId="9337"/>
    <cellStyle name="40% — акцент1 2 32" xfId="11414"/>
    <cellStyle name="40% - Акцент1 2 33" xfId="9427"/>
    <cellStyle name="40% — акцент1 2 33" xfId="11649"/>
    <cellStyle name="40% - Акцент1 2 34" xfId="9515"/>
    <cellStyle name="40% — акцент1 2 34" xfId="11884"/>
    <cellStyle name="40% - Акцент1 2 35" xfId="9596"/>
    <cellStyle name="40% — акцент1 2 35" xfId="12119"/>
    <cellStyle name="40% - Акцент1 2 36" xfId="9633"/>
    <cellStyle name="40% — акцент1 2 36" xfId="12354"/>
    <cellStyle name="40% - Акцент1 2 37" xfId="9724"/>
    <cellStyle name="40% — акцент1 2 37" xfId="12589"/>
    <cellStyle name="40% - Акцент1 2 38" xfId="9892"/>
    <cellStyle name="40% — акцент1 2 38" xfId="12824"/>
    <cellStyle name="40% - Акцент1 2 39" xfId="10242"/>
    <cellStyle name="40% — акцент1 2 39" xfId="13059"/>
    <cellStyle name="40% - Акцент1 2 4" xfId="1410"/>
    <cellStyle name="40% — акцент1 2 4" xfId="6065"/>
    <cellStyle name="40% - Акцент1 2 4 10" xfId="7294"/>
    <cellStyle name="40% - Акцент1 2 4 11" xfId="7521"/>
    <cellStyle name="40% - Акцент1 2 4 12" xfId="7747"/>
    <cellStyle name="40% - Акцент1 2 4 13" xfId="7969"/>
    <cellStyle name="40% - Акцент1 2 4 14" xfId="8179"/>
    <cellStyle name="40% - Акцент1 2 4 15" xfId="8376"/>
    <cellStyle name="40% - Акцент1 2 4 16" xfId="8549"/>
    <cellStyle name="40% - Акцент1 2 4 17" xfId="8694"/>
    <cellStyle name="40% - Акцент1 2 4 18" xfId="9897"/>
    <cellStyle name="40% - Акцент1 2 4 19" xfId="10221"/>
    <cellStyle name="40% - Акцент1 2 4 2" xfId="4661"/>
    <cellStyle name="40% - Акцент1 2 4 20" xfId="11175"/>
    <cellStyle name="40% - Акцент1 2 4 21" xfId="11410"/>
    <cellStyle name="40% - Акцент1 2 4 22" xfId="11645"/>
    <cellStyle name="40% - Акцент1 2 4 23" xfId="11880"/>
    <cellStyle name="40% - Акцент1 2 4 24" xfId="12115"/>
    <cellStyle name="40% - Акцент1 2 4 25" xfId="12350"/>
    <cellStyle name="40% - Акцент1 2 4 26" xfId="12585"/>
    <cellStyle name="40% - Акцент1 2 4 27" xfId="12820"/>
    <cellStyle name="40% - Акцент1 2 4 28" xfId="13055"/>
    <cellStyle name="40% - Акцент1 2 4 29" xfId="13290"/>
    <cellStyle name="40% - Акцент1 2 4 3" xfId="5491"/>
    <cellStyle name="40% - Акцент1 2 4 30" xfId="13525"/>
    <cellStyle name="40% - Акцент1 2 4 31" xfId="13760"/>
    <cellStyle name="40% - Акцент1 2 4 32" xfId="13994"/>
    <cellStyle name="40% - Акцент1 2 4 33" xfId="14220"/>
    <cellStyle name="40% - Акцент1 2 4 34" xfId="14444"/>
    <cellStyle name="40% - Акцент1 2 4 35" xfId="14666"/>
    <cellStyle name="40% - Акцент1 2 4 36" xfId="14876"/>
    <cellStyle name="40% - Акцент1 2 4 37" xfId="15070"/>
    <cellStyle name="40% - Акцент1 2 4 38" xfId="15243"/>
    <cellStyle name="40% - Акцент1 2 4 39" xfId="15387"/>
    <cellStyle name="40% - Акцент1 2 4 4" xfId="6157"/>
    <cellStyle name="40% - Акцент1 2 4 5" xfId="6271"/>
    <cellStyle name="40% - Акцент1 2 4 6" xfId="6533"/>
    <cellStyle name="40% - Акцент1 2 4 7" xfId="6696"/>
    <cellStyle name="40% - Акцент1 2 4 8" xfId="6873"/>
    <cellStyle name="40% - Акцент1 2 4 9" xfId="7076"/>
    <cellStyle name="40% - Акцент1 2 40" xfId="11180"/>
    <cellStyle name="40% — акцент1 2 40" xfId="13294"/>
    <cellStyle name="40% - Акцент1 2 41" xfId="11415"/>
    <cellStyle name="40% — акцент1 2 41" xfId="13529"/>
    <cellStyle name="40% - Акцент1 2 42" xfId="11650"/>
    <cellStyle name="40% — акцент1 2 42" xfId="13764"/>
    <cellStyle name="40% - Акцент1 2 43" xfId="11885"/>
    <cellStyle name="40% — акцент1 2 43" xfId="13998"/>
    <cellStyle name="40% - Акцент1 2 44" xfId="12120"/>
    <cellStyle name="40% — акцент1 2 44" xfId="14224"/>
    <cellStyle name="40% - Акцент1 2 45" xfId="12355"/>
    <cellStyle name="40% — акцент1 2 45" xfId="14448"/>
    <cellStyle name="40% - Акцент1 2 46" xfId="12590"/>
    <cellStyle name="40% — акцент1 2 46" xfId="14670"/>
    <cellStyle name="40% - Акцент1 2 47" xfId="12825"/>
    <cellStyle name="40% — акцент1 2 47" xfId="14880"/>
    <cellStyle name="40% - Акцент1 2 48" xfId="13060"/>
    <cellStyle name="40% — акцент1 2 48" xfId="15074"/>
    <cellStyle name="40% - Акцент1 2 49" xfId="13295"/>
    <cellStyle name="40% — акцент1 2 49" xfId="15247"/>
    <cellStyle name="40% - Акцент1 2 5" xfId="1411"/>
    <cellStyle name="40% — акцент1 2 5" xfId="5487"/>
    <cellStyle name="40% - Акцент1 2 5 10" xfId="7520"/>
    <cellStyle name="40% - Акцент1 2 5 11" xfId="7746"/>
    <cellStyle name="40% - Акцент1 2 5 12" xfId="7968"/>
    <cellStyle name="40% - Акцент1 2 5 13" xfId="8178"/>
    <cellStyle name="40% - Акцент1 2 5 14" xfId="8375"/>
    <cellStyle name="40% - Акцент1 2 5 15" xfId="8548"/>
    <cellStyle name="40% - Акцент1 2 5 16" xfId="8693"/>
    <cellStyle name="40% - Акцент1 2 5 17" xfId="9898"/>
    <cellStyle name="40% - Акцент1 2 5 18" xfId="10219"/>
    <cellStyle name="40% - Акцент1 2 5 19" xfId="11174"/>
    <cellStyle name="40% - Акцент1 2 5 2" xfId="4662"/>
    <cellStyle name="40% - Акцент1 2 5 20" xfId="11409"/>
    <cellStyle name="40% - Акцент1 2 5 21" xfId="11644"/>
    <cellStyle name="40% - Акцент1 2 5 22" xfId="11879"/>
    <cellStyle name="40% - Акцент1 2 5 23" xfId="12114"/>
    <cellStyle name="40% - Акцент1 2 5 24" xfId="12349"/>
    <cellStyle name="40% - Акцент1 2 5 25" xfId="12584"/>
    <cellStyle name="40% - Акцент1 2 5 26" xfId="12819"/>
    <cellStyle name="40% - Акцент1 2 5 27" xfId="13054"/>
    <cellStyle name="40% - Акцент1 2 5 28" xfId="13289"/>
    <cellStyle name="40% - Акцент1 2 5 29" xfId="13524"/>
    <cellStyle name="40% - Акцент1 2 5 3" xfId="6153"/>
    <cellStyle name="40% - Акцент1 2 5 30" xfId="13759"/>
    <cellStyle name="40% - Акцент1 2 5 31" xfId="13993"/>
    <cellStyle name="40% - Акцент1 2 5 32" xfId="14219"/>
    <cellStyle name="40% - Акцент1 2 5 33" xfId="14443"/>
    <cellStyle name="40% - Акцент1 2 5 34" xfId="14665"/>
    <cellStyle name="40% - Акцент1 2 5 35" xfId="14875"/>
    <cellStyle name="40% - Акцент1 2 5 36" xfId="15069"/>
    <cellStyle name="40% - Акцент1 2 5 37" xfId="15242"/>
    <cellStyle name="40% - Акцент1 2 5 38" xfId="15386"/>
    <cellStyle name="40% - Акцент1 2 5 4" xfId="6270"/>
    <cellStyle name="40% - Акцент1 2 5 5" xfId="6532"/>
    <cellStyle name="40% - Акцент1 2 5 6" xfId="6695"/>
    <cellStyle name="40% - Акцент1 2 5 7" xfId="6872"/>
    <cellStyle name="40% - Акцент1 2 5 8" xfId="7075"/>
    <cellStyle name="40% - Акцент1 2 5 9" xfId="7293"/>
    <cellStyle name="40% - Акцент1 2 50" xfId="13530"/>
    <cellStyle name="40% — акцент1 2 50" xfId="15391"/>
    <cellStyle name="40% - Акцент1 2 51" xfId="13765"/>
    <cellStyle name="40% — акцент1 2 51" xfId="15512"/>
    <cellStyle name="40% - Акцент1 2 52" xfId="13999"/>
    <cellStyle name="40% — акцент1 2 52" xfId="15636"/>
    <cellStyle name="40% - Акцент1 2 53" xfId="14225"/>
    <cellStyle name="40% — акцент1 2 53" xfId="15712"/>
    <cellStyle name="40% - Акцент1 2 54" xfId="14449"/>
    <cellStyle name="40% - Акцент1 2 55" xfId="14671"/>
    <cellStyle name="40% - Акцент1 2 56" xfId="14881"/>
    <cellStyle name="40% - Акцент1 2 57" xfId="15075"/>
    <cellStyle name="40% - Акцент1 2 58" xfId="15248"/>
    <cellStyle name="40% - Акцент1 2 59" xfId="15392"/>
    <cellStyle name="40% - Акцент1 2 6" xfId="1412"/>
    <cellStyle name="40% — акцент1 2 6" xfId="6161"/>
    <cellStyle name="40% - Акцент1 2 6 10" xfId="7745"/>
    <cellStyle name="40% - Акцент1 2 6 11" xfId="7967"/>
    <cellStyle name="40% - Акцент1 2 6 12" xfId="8177"/>
    <cellStyle name="40% - Акцент1 2 6 13" xfId="8374"/>
    <cellStyle name="40% - Акцент1 2 6 14" xfId="8547"/>
    <cellStyle name="40% - Акцент1 2 6 15" xfId="8692"/>
    <cellStyle name="40% - Акцент1 2 6 16" xfId="9899"/>
    <cellStyle name="40% - Акцент1 2 6 17" xfId="10218"/>
    <cellStyle name="40% - Акцент1 2 6 18" xfId="11173"/>
    <cellStyle name="40% - Акцент1 2 6 19" xfId="11408"/>
    <cellStyle name="40% - Акцент1 2 6 2" xfId="4663"/>
    <cellStyle name="40% - Акцент1 2 6 20" xfId="11643"/>
    <cellStyle name="40% - Акцент1 2 6 21" xfId="11878"/>
    <cellStyle name="40% - Акцент1 2 6 22" xfId="12113"/>
    <cellStyle name="40% - Акцент1 2 6 23" xfId="12348"/>
    <cellStyle name="40% - Акцент1 2 6 24" xfId="12583"/>
    <cellStyle name="40% - Акцент1 2 6 25" xfId="12818"/>
    <cellStyle name="40% - Акцент1 2 6 26" xfId="13053"/>
    <cellStyle name="40% - Акцент1 2 6 27" xfId="13288"/>
    <cellStyle name="40% - Акцент1 2 6 28" xfId="13523"/>
    <cellStyle name="40% - Акцент1 2 6 29" xfId="13758"/>
    <cellStyle name="40% - Акцент1 2 6 3" xfId="6266"/>
    <cellStyle name="40% - Акцент1 2 6 30" xfId="13992"/>
    <cellStyle name="40% - Акцент1 2 6 31" xfId="14218"/>
    <cellStyle name="40% - Акцент1 2 6 32" xfId="14442"/>
    <cellStyle name="40% - Акцент1 2 6 33" xfId="14664"/>
    <cellStyle name="40% - Акцент1 2 6 34" xfId="14874"/>
    <cellStyle name="40% - Акцент1 2 6 35" xfId="15068"/>
    <cellStyle name="40% - Акцент1 2 6 36" xfId="15241"/>
    <cellStyle name="40% - Акцент1 2 6 37" xfId="15385"/>
    <cellStyle name="40% - Акцент1 2 6 4" xfId="6531"/>
    <cellStyle name="40% - Акцент1 2 6 5" xfId="6694"/>
    <cellStyle name="40% - Акцент1 2 6 6" xfId="6871"/>
    <cellStyle name="40% - Акцент1 2 6 7" xfId="7074"/>
    <cellStyle name="40% - Акцент1 2 6 8" xfId="7292"/>
    <cellStyle name="40% - Акцент1 2 6 9" xfId="7519"/>
    <cellStyle name="40% - Акцент1 2 60" xfId="15511"/>
    <cellStyle name="40% - Акцент1 2 61" xfId="15637"/>
    <cellStyle name="40% - Акцент1 2 62" xfId="15713"/>
    <cellStyle name="40% - Акцент1 2 7" xfId="1413"/>
    <cellStyle name="40% — акцент1 2 7" xfId="6275"/>
    <cellStyle name="40% - Акцент1 2 7 10" xfId="7966"/>
    <cellStyle name="40% - Акцент1 2 7 11" xfId="8176"/>
    <cellStyle name="40% - Акцент1 2 7 12" xfId="8373"/>
    <cellStyle name="40% - Акцент1 2 7 13" xfId="8546"/>
    <cellStyle name="40% - Акцент1 2 7 14" xfId="8691"/>
    <cellStyle name="40% - Акцент1 2 7 15" xfId="9900"/>
    <cellStyle name="40% - Акцент1 2 7 16" xfId="10210"/>
    <cellStyle name="40% - Акцент1 2 7 17" xfId="11172"/>
    <cellStyle name="40% - Акцент1 2 7 18" xfId="11407"/>
    <cellStyle name="40% - Акцент1 2 7 19" xfId="11642"/>
    <cellStyle name="40% - Акцент1 2 7 2" xfId="4664"/>
    <cellStyle name="40% - Акцент1 2 7 20" xfId="11877"/>
    <cellStyle name="40% - Акцент1 2 7 21" xfId="12112"/>
    <cellStyle name="40% - Акцент1 2 7 22" xfId="12347"/>
    <cellStyle name="40% - Акцент1 2 7 23" xfId="12582"/>
    <cellStyle name="40% - Акцент1 2 7 24" xfId="12817"/>
    <cellStyle name="40% - Акцент1 2 7 25" xfId="13052"/>
    <cellStyle name="40% - Акцент1 2 7 26" xfId="13287"/>
    <cellStyle name="40% - Акцент1 2 7 27" xfId="13522"/>
    <cellStyle name="40% - Акцент1 2 7 28" xfId="13757"/>
    <cellStyle name="40% - Акцент1 2 7 29" xfId="13991"/>
    <cellStyle name="40% - Акцент1 2 7 3" xfId="6530"/>
    <cellStyle name="40% - Акцент1 2 7 30" xfId="14217"/>
    <cellStyle name="40% - Акцент1 2 7 31" xfId="14441"/>
    <cellStyle name="40% - Акцент1 2 7 32" xfId="14663"/>
    <cellStyle name="40% - Акцент1 2 7 33" xfId="14873"/>
    <cellStyle name="40% - Акцент1 2 7 34" xfId="15067"/>
    <cellStyle name="40% - Акцент1 2 7 35" xfId="15240"/>
    <cellStyle name="40% - Акцент1 2 7 36" xfId="15384"/>
    <cellStyle name="40% - Акцент1 2 7 4" xfId="6693"/>
    <cellStyle name="40% - Акцент1 2 7 5" xfId="6870"/>
    <cellStyle name="40% - Акцент1 2 7 6" xfId="7073"/>
    <cellStyle name="40% - Акцент1 2 7 7" xfId="7291"/>
    <cellStyle name="40% - Акцент1 2 7 8" xfId="7518"/>
    <cellStyle name="40% - Акцент1 2 7 9" xfId="7744"/>
    <cellStyle name="40% - Акцент1 2 8" xfId="1414"/>
    <cellStyle name="40% — акцент1 2 8" xfId="6537"/>
    <cellStyle name="40% - Акцент1 2 8 10" xfId="8175"/>
    <cellStyle name="40% - Акцент1 2 8 11" xfId="8372"/>
    <cellStyle name="40% - Акцент1 2 8 12" xfId="8545"/>
    <cellStyle name="40% - Акцент1 2 8 13" xfId="8690"/>
    <cellStyle name="40% - Акцент1 2 8 14" xfId="9901"/>
    <cellStyle name="40% - Акцент1 2 8 15" xfId="10208"/>
    <cellStyle name="40% - Акцент1 2 8 16" xfId="11171"/>
    <cellStyle name="40% - Акцент1 2 8 17" xfId="11406"/>
    <cellStyle name="40% - Акцент1 2 8 18" xfId="11641"/>
    <cellStyle name="40% - Акцент1 2 8 19" xfId="11876"/>
    <cellStyle name="40% - Акцент1 2 8 2" xfId="4665"/>
    <cellStyle name="40% - Акцент1 2 8 20" xfId="12111"/>
    <cellStyle name="40% - Акцент1 2 8 21" xfId="12346"/>
    <cellStyle name="40% - Акцент1 2 8 22" xfId="12581"/>
    <cellStyle name="40% - Акцент1 2 8 23" xfId="12816"/>
    <cellStyle name="40% - Акцент1 2 8 24" xfId="13051"/>
    <cellStyle name="40% - Акцент1 2 8 25" xfId="13286"/>
    <cellStyle name="40% - Акцент1 2 8 26" xfId="13521"/>
    <cellStyle name="40% - Акцент1 2 8 27" xfId="13756"/>
    <cellStyle name="40% - Акцент1 2 8 28" xfId="13990"/>
    <cellStyle name="40% - Акцент1 2 8 29" xfId="14216"/>
    <cellStyle name="40% - Акцент1 2 8 3" xfId="6692"/>
    <cellStyle name="40% - Акцент1 2 8 30" xfId="14440"/>
    <cellStyle name="40% - Акцент1 2 8 31" xfId="14662"/>
    <cellStyle name="40% - Акцент1 2 8 32" xfId="14872"/>
    <cellStyle name="40% - Акцент1 2 8 33" xfId="15066"/>
    <cellStyle name="40% - Акцент1 2 8 34" xfId="15239"/>
    <cellStyle name="40% - Акцент1 2 8 35" xfId="15383"/>
    <cellStyle name="40% - Акцент1 2 8 4" xfId="6869"/>
    <cellStyle name="40% - Акцент1 2 8 5" xfId="7072"/>
    <cellStyle name="40% - Акцент1 2 8 6" xfId="7290"/>
    <cellStyle name="40% - Акцент1 2 8 7" xfId="7517"/>
    <cellStyle name="40% - Акцент1 2 8 8" xfId="7743"/>
    <cellStyle name="40% - Акцент1 2 8 9" xfId="7965"/>
    <cellStyle name="40% - Акцент1 2 9" xfId="1415"/>
    <cellStyle name="40% — акцент1 2 9" xfId="6700"/>
    <cellStyle name="40% - Акцент1 2 9 10" xfId="8371"/>
    <cellStyle name="40% - Акцент1 2 9 11" xfId="8544"/>
    <cellStyle name="40% - Акцент1 2 9 12" xfId="8689"/>
    <cellStyle name="40% - Акцент1 2 9 13" xfId="9902"/>
    <cellStyle name="40% - Акцент1 2 9 14" xfId="10200"/>
    <cellStyle name="40% - Акцент1 2 9 15" xfId="11170"/>
    <cellStyle name="40% - Акцент1 2 9 16" xfId="11405"/>
    <cellStyle name="40% - Акцент1 2 9 17" xfId="11640"/>
    <cellStyle name="40% - Акцент1 2 9 18" xfId="11875"/>
    <cellStyle name="40% - Акцент1 2 9 19" xfId="12110"/>
    <cellStyle name="40% - Акцент1 2 9 2" xfId="4666"/>
    <cellStyle name="40% - Акцент1 2 9 20" xfId="12345"/>
    <cellStyle name="40% - Акцент1 2 9 21" xfId="12580"/>
    <cellStyle name="40% - Акцент1 2 9 22" xfId="12815"/>
    <cellStyle name="40% - Акцент1 2 9 23" xfId="13050"/>
    <cellStyle name="40% - Акцент1 2 9 24" xfId="13285"/>
    <cellStyle name="40% - Акцент1 2 9 25" xfId="13520"/>
    <cellStyle name="40% - Акцент1 2 9 26" xfId="13755"/>
    <cellStyle name="40% - Акцент1 2 9 27" xfId="13989"/>
    <cellStyle name="40% - Акцент1 2 9 28" xfId="14215"/>
    <cellStyle name="40% - Акцент1 2 9 29" xfId="14439"/>
    <cellStyle name="40% - Акцент1 2 9 3" xfId="6868"/>
    <cellStyle name="40% - Акцент1 2 9 30" xfId="14661"/>
    <cellStyle name="40% - Акцент1 2 9 31" xfId="14871"/>
    <cellStyle name="40% - Акцент1 2 9 32" xfId="15065"/>
    <cellStyle name="40% - Акцент1 2 9 33" xfId="15238"/>
    <cellStyle name="40% - Акцент1 2 9 34" xfId="15382"/>
    <cellStyle name="40% - Акцент1 2 9 4" xfId="7071"/>
    <cellStyle name="40% - Акцент1 2 9 5" xfId="7289"/>
    <cellStyle name="40% - Акцент1 2 9 6" xfId="7516"/>
    <cellStyle name="40% - Акцент1 2 9 7" xfId="7742"/>
    <cellStyle name="40% - Акцент1 2 9 8" xfId="7964"/>
    <cellStyle name="40% - Акцент1 2 9 9" xfId="8174"/>
    <cellStyle name="40% - Акцент1 2_46EE.2011(v1.0)" xfId="1416"/>
    <cellStyle name="40% — акцент1 20" xfId="1417"/>
    <cellStyle name="40% — акцент1 21" xfId="1418"/>
    <cellStyle name="40% — акцент1 22" xfId="4655"/>
    <cellStyle name="40% — акцент1 23" xfId="5559"/>
    <cellStyle name="40% — акцент1 24" xfId="6067"/>
    <cellStyle name="40% — акцент1 25" xfId="5485"/>
    <cellStyle name="40% — акцент1 26" xfId="6163"/>
    <cellStyle name="40% — акцент1 27" xfId="6277"/>
    <cellStyle name="40% — акцент1 28" xfId="6539"/>
    <cellStyle name="40% — акцент1 29" xfId="6702"/>
    <cellStyle name="40% - Акцент1 3" xfId="1419"/>
    <cellStyle name="40% — акцент1 3" xfId="1420"/>
    <cellStyle name="40% - Акцент1 3 10" xfId="1421"/>
    <cellStyle name="40% - Акцент1 3 10 2" xfId="4668"/>
    <cellStyle name="40% - Акцент1 3 10 3" xfId="9904"/>
    <cellStyle name="40% - Акцент1 3 11" xfId="1422"/>
    <cellStyle name="40% - Акцент1 3 12" xfId="4667"/>
    <cellStyle name="40% - Акцент1 3 13" xfId="5571"/>
    <cellStyle name="40% - Акцент1 3 14" xfId="6055"/>
    <cellStyle name="40% - Акцент1 3 15" xfId="5501"/>
    <cellStyle name="40% - Акцент1 3 16" xfId="6146"/>
    <cellStyle name="40% - Акцент1 3 17" xfId="6259"/>
    <cellStyle name="40% - Акцент1 3 18" xfId="6392"/>
    <cellStyle name="40% - Акцент1 3 19" xfId="6690"/>
    <cellStyle name="40% - Акцент1 3 2" xfId="1423"/>
    <cellStyle name="40% - Акцент1 3 2 2" xfId="1424"/>
    <cellStyle name="40% - Акцент1 3 2 3" xfId="4669"/>
    <cellStyle name="40% - Акцент1 3 2 4" xfId="8825"/>
    <cellStyle name="40% - Акцент1 3 20" xfId="6867"/>
    <cellStyle name="40% - Акцент1 3 21" xfId="7070"/>
    <cellStyle name="40% - Акцент1 3 22" xfId="7288"/>
    <cellStyle name="40% - Акцент1 3 23" xfId="7515"/>
    <cellStyle name="40% - Акцент1 3 24" xfId="7741"/>
    <cellStyle name="40% - Акцент1 3 25" xfId="7963"/>
    <cellStyle name="40% - Акцент1 3 26" xfId="8173"/>
    <cellStyle name="40% - Акцент1 3 27" xfId="8370"/>
    <cellStyle name="40% - Акцент1 3 28" xfId="8543"/>
    <cellStyle name="40% - Акцент1 3 29" xfId="8688"/>
    <cellStyle name="40% - Акцент1 3 3" xfId="1425"/>
    <cellStyle name="40% - Акцент1 3 3 2" xfId="1426"/>
    <cellStyle name="40% - Акцент1 3 3 3" xfId="4670"/>
    <cellStyle name="40% - Акцент1 3 3 4" xfId="9906"/>
    <cellStyle name="40% - Акцент1 3 30" xfId="8824"/>
    <cellStyle name="40% - Акцент1 3 31" xfId="9069"/>
    <cellStyle name="40% - Акцент1 3 32" xfId="9202"/>
    <cellStyle name="40% - Акцент1 3 33" xfId="9334"/>
    <cellStyle name="40% - Акцент1 3 34" xfId="9424"/>
    <cellStyle name="40% - Акцент1 3 35" xfId="9512"/>
    <cellStyle name="40% - Акцент1 3 36" xfId="9593"/>
    <cellStyle name="40% - Акцент1 3 37" xfId="9630"/>
    <cellStyle name="40% - Акцент1 3 38" xfId="9721"/>
    <cellStyle name="40% - Акцент1 3 39" xfId="9903"/>
    <cellStyle name="40% - Акцент1 3 4" xfId="1427"/>
    <cellStyle name="40% - Акцент1 3 4 2" xfId="4671"/>
    <cellStyle name="40% - Акцент1 3 4 3" xfId="9907"/>
    <cellStyle name="40% - Акцент1 3 40" xfId="10198"/>
    <cellStyle name="40% - Акцент1 3 41" xfId="11169"/>
    <cellStyle name="40% - Акцент1 3 42" xfId="11404"/>
    <cellStyle name="40% - Акцент1 3 43" xfId="11639"/>
    <cellStyle name="40% - Акцент1 3 44" xfId="11874"/>
    <cellStyle name="40% - Акцент1 3 45" xfId="12109"/>
    <cellStyle name="40% - Акцент1 3 46" xfId="12344"/>
    <cellStyle name="40% - Акцент1 3 47" xfId="12579"/>
    <cellStyle name="40% - Акцент1 3 48" xfId="12814"/>
    <cellStyle name="40% - Акцент1 3 49" xfId="13049"/>
    <cellStyle name="40% - Акцент1 3 5" xfId="1428"/>
    <cellStyle name="40% - Акцент1 3 5 2" xfId="4672"/>
    <cellStyle name="40% - Акцент1 3 5 3" xfId="9908"/>
    <cellStyle name="40% - Акцент1 3 50" xfId="13284"/>
    <cellStyle name="40% - Акцент1 3 51" xfId="13519"/>
    <cellStyle name="40% - Акцент1 3 52" xfId="13754"/>
    <cellStyle name="40% - Акцент1 3 53" xfId="13988"/>
    <cellStyle name="40% - Акцент1 3 54" xfId="14214"/>
    <cellStyle name="40% - Акцент1 3 55" xfId="14438"/>
    <cellStyle name="40% - Акцент1 3 56" xfId="14660"/>
    <cellStyle name="40% - Акцент1 3 57" xfId="14870"/>
    <cellStyle name="40% - Акцент1 3 58" xfId="15064"/>
    <cellStyle name="40% - Акцент1 3 59" xfId="15237"/>
    <cellStyle name="40% - Акцент1 3 6" xfId="1429"/>
    <cellStyle name="40% - Акцент1 3 6 2" xfId="4673"/>
    <cellStyle name="40% - Акцент1 3 6 3" xfId="9909"/>
    <cellStyle name="40% - Акцент1 3 60" xfId="15381"/>
    <cellStyle name="40% - Акцент1 3 61" xfId="15514"/>
    <cellStyle name="40% - Акцент1 3 62" xfId="15634"/>
    <cellStyle name="40% - Акцент1 3 63" xfId="15710"/>
    <cellStyle name="40% - Акцент1 3 7" xfId="1430"/>
    <cellStyle name="40% - Акцент1 3 7 2" xfId="4674"/>
    <cellStyle name="40% - Акцент1 3 7 3" xfId="9910"/>
    <cellStyle name="40% - Акцент1 3 8" xfId="1431"/>
    <cellStyle name="40% - Акцент1 3 8 2" xfId="4675"/>
    <cellStyle name="40% - Акцент1 3 8 3" xfId="9911"/>
    <cellStyle name="40% - Акцент1 3 9" xfId="1432"/>
    <cellStyle name="40% - Акцент1 3 9 2" xfId="4676"/>
    <cellStyle name="40% - Акцент1 3 9 3" xfId="9912"/>
    <cellStyle name="40% - Акцент1 3_46EE.2011(v1.0)" xfId="1433"/>
    <cellStyle name="40% — акцент1 30" xfId="6879"/>
    <cellStyle name="40% — акцент1 31" xfId="7082"/>
    <cellStyle name="40% — акцент1 32" xfId="7300"/>
    <cellStyle name="40% — акцент1 33" xfId="7527"/>
    <cellStyle name="40% — акцент1 34" xfId="7753"/>
    <cellStyle name="40% — акцент1 35" xfId="7975"/>
    <cellStyle name="40% — акцент1 36" xfId="8185"/>
    <cellStyle name="40% — акцент1 37" xfId="8382"/>
    <cellStyle name="40% — акцент1 38" xfId="8555"/>
    <cellStyle name="40% — акцент1 39" xfId="8700"/>
    <cellStyle name="40% - Акцент1 4" xfId="1434"/>
    <cellStyle name="40% — акцент1 4" xfId="1435"/>
    <cellStyle name="40% - Акцент1 4 2" xfId="1436"/>
    <cellStyle name="40% - Акцент1 4 2 2" xfId="1437"/>
    <cellStyle name="40% - Акцент1 4 3" xfId="1438"/>
    <cellStyle name="40% - Акцент1 4 3 2" xfId="1439"/>
    <cellStyle name="40% - Акцент1 4_46EE.2011(v1.0)" xfId="1440"/>
    <cellStyle name="40% — акцент1 40" xfId="8820"/>
    <cellStyle name="40% — акцент1 41" xfId="9065"/>
    <cellStyle name="40% — акцент1 42" xfId="9206"/>
    <cellStyle name="40% — акцент1 43" xfId="9338"/>
    <cellStyle name="40% — акцент1 44" xfId="9428"/>
    <cellStyle name="40% — акцент1 45" xfId="9516"/>
    <cellStyle name="40% — акцент1 46" xfId="9597"/>
    <cellStyle name="40% — акцент1 47" xfId="9634"/>
    <cellStyle name="40% — акцент1 48" xfId="9725"/>
    <cellStyle name="40% — акцент1 49" xfId="9891"/>
    <cellStyle name="40% - Акцент1 5" xfId="1441"/>
    <cellStyle name="40% — акцент1 5" xfId="1442"/>
    <cellStyle name="40% - Акцент1 5 2" xfId="1443"/>
    <cellStyle name="40% - Акцент1 5 2 2" xfId="1444"/>
    <cellStyle name="40% - Акцент1 5 3" xfId="1445"/>
    <cellStyle name="40% - Акцент1 5 3 2" xfId="1446"/>
    <cellStyle name="40% - Акцент1 5_46EE.2011(v1.0)" xfId="1447"/>
    <cellStyle name="40% — акцент1 50" xfId="10250"/>
    <cellStyle name="40% — акцент1 51" xfId="11181"/>
    <cellStyle name="40% — акцент1 52" xfId="11416"/>
    <cellStyle name="40% — акцент1 53" xfId="11651"/>
    <cellStyle name="40% — акцент1 54" xfId="11886"/>
    <cellStyle name="40% — акцент1 55" xfId="12121"/>
    <cellStyle name="40% — акцент1 56" xfId="12356"/>
    <cellStyle name="40% — акцент1 57" xfId="12591"/>
    <cellStyle name="40% — акцент1 58" xfId="12826"/>
    <cellStyle name="40% — акцент1 59" xfId="13061"/>
    <cellStyle name="40% - Акцент1 6" xfId="1448"/>
    <cellStyle name="40% — акцент1 6" xfId="1449"/>
    <cellStyle name="40% - Акцент1 6 2" xfId="1450"/>
    <cellStyle name="40% - Акцент1 6 2 2" xfId="1451"/>
    <cellStyle name="40% - Акцент1 6 3" xfId="1452"/>
    <cellStyle name="40% - Акцент1 6 3 2" xfId="1453"/>
    <cellStyle name="40% - Акцент1 6_46EE.2011(v1.0)" xfId="1454"/>
    <cellStyle name="40% — акцент1 60" xfId="13296"/>
    <cellStyle name="40% — акцент1 61" xfId="13531"/>
    <cellStyle name="40% — акцент1 62" xfId="13766"/>
    <cellStyle name="40% — акцент1 63" xfId="14000"/>
    <cellStyle name="40% — акцент1 64" xfId="14226"/>
    <cellStyle name="40% — акцент1 65" xfId="14450"/>
    <cellStyle name="40% — акцент1 66" xfId="14672"/>
    <cellStyle name="40% — акцент1 67" xfId="14882"/>
    <cellStyle name="40% — акцент1 68" xfId="15076"/>
    <cellStyle name="40% — акцент1 69" xfId="15249"/>
    <cellStyle name="40% - Акцент1 7" xfId="1455"/>
    <cellStyle name="40% — акцент1 7" xfId="1456"/>
    <cellStyle name="40% - Акцент1 7 2" xfId="1457"/>
    <cellStyle name="40% - Акцент1 7 2 2" xfId="1458"/>
    <cellStyle name="40% - Акцент1 7 3" xfId="1459"/>
    <cellStyle name="40% - Акцент1 7 3 2" xfId="1460"/>
    <cellStyle name="40% - Акцент1 7_46EE.2011(v1.0)" xfId="1461"/>
    <cellStyle name="40% — акцент1 70" xfId="15393"/>
    <cellStyle name="40% — акцент1 71" xfId="15510"/>
    <cellStyle name="40% — акцент1 72" xfId="15638"/>
    <cellStyle name="40% — акцент1 73" xfId="15714"/>
    <cellStyle name="40% - Акцент1 8" xfId="1462"/>
    <cellStyle name="40% — акцент1 8" xfId="1463"/>
    <cellStyle name="40% - Акцент1 8 2" xfId="1464"/>
    <cellStyle name="40% - Акцент1 8 2 2" xfId="1465"/>
    <cellStyle name="40% - Акцент1 8 3" xfId="1466"/>
    <cellStyle name="40% - Акцент1 8 3 2" xfId="1467"/>
    <cellStyle name="40% - Акцент1 8 4" xfId="1468"/>
    <cellStyle name="40% - Акцент1 8_46EE.2011(v1.0)" xfId="1469"/>
    <cellStyle name="40% - Акцент1 9" xfId="1470"/>
    <cellStyle name="40% — акцент1 9" xfId="1471"/>
    <cellStyle name="40% - Акцент1 9 2" xfId="1472"/>
    <cellStyle name="40% - Акцент1 9 2 2" xfId="1473"/>
    <cellStyle name="40% - Акцент1 9 3" xfId="1474"/>
    <cellStyle name="40% - Акцент1 9 3 2" xfId="1475"/>
    <cellStyle name="40% - Акцент1 9 4" xfId="1476"/>
    <cellStyle name="40% - Акцент1 9_46EE.2011(v1.0)" xfId="1477"/>
    <cellStyle name="40% — акцент1_Расчет тарифа на тэ 2015 СЛФ" xfId="1478"/>
    <cellStyle name="40% — акцент2" xfId="1479"/>
    <cellStyle name="40% - Акцент2 10" xfId="1480"/>
    <cellStyle name="40% — акцент2 10" xfId="1481"/>
    <cellStyle name="40% - Акцент2 10 2" xfId="1482"/>
    <cellStyle name="40% - Акцент2 11" xfId="1483"/>
    <cellStyle name="40% — акцент2 11" xfId="1484"/>
    <cellStyle name="40% - Акцент2 11 2" xfId="1485"/>
    <cellStyle name="40% — акцент2 12" xfId="1486"/>
    <cellStyle name="40% — акцент2 13" xfId="1487"/>
    <cellStyle name="40% — акцент2 14" xfId="1488"/>
    <cellStyle name="40% — акцент2 15" xfId="1489"/>
    <cellStyle name="40% — акцент2 16" xfId="1490"/>
    <cellStyle name="40% — акцент2 17" xfId="1491"/>
    <cellStyle name="40% — акцент2 18" xfId="1492"/>
    <cellStyle name="40% — акцент2 19" xfId="1493"/>
    <cellStyle name="40% - Акцент2 2" xfId="1494"/>
    <cellStyle name="40% — акцент2 2" xfId="1495"/>
    <cellStyle name="40% - Акцент2 2 10" xfId="1496"/>
    <cellStyle name="40% — акцент2 2 10" xfId="6855"/>
    <cellStyle name="40% - Акцент2 2 10 10" xfId="8539"/>
    <cellStyle name="40% - Акцент2 2 10 11" xfId="8684"/>
    <cellStyle name="40% - Акцент2 2 10 12" xfId="9916"/>
    <cellStyle name="40% - Акцент2 2 10 13" xfId="10125"/>
    <cellStyle name="40% - Акцент2 2 10 14" xfId="11156"/>
    <cellStyle name="40% - Акцент2 2 10 15" xfId="11391"/>
    <cellStyle name="40% - Акцент2 2 10 16" xfId="11626"/>
    <cellStyle name="40% - Акцент2 2 10 17" xfId="11861"/>
    <cellStyle name="40% - Акцент2 2 10 18" xfId="12096"/>
    <cellStyle name="40% - Акцент2 2 10 19" xfId="12331"/>
    <cellStyle name="40% - Акцент2 2 10 2" xfId="4680"/>
    <cellStyle name="40% - Акцент2 2 10 20" xfId="12566"/>
    <cellStyle name="40% - Акцент2 2 10 21" xfId="12801"/>
    <cellStyle name="40% - Акцент2 2 10 22" xfId="13036"/>
    <cellStyle name="40% - Акцент2 2 10 23" xfId="13271"/>
    <cellStyle name="40% - Акцент2 2 10 24" xfId="13506"/>
    <cellStyle name="40% - Акцент2 2 10 25" xfId="13741"/>
    <cellStyle name="40% - Акцент2 2 10 26" xfId="13975"/>
    <cellStyle name="40% - Акцент2 2 10 27" xfId="14201"/>
    <cellStyle name="40% - Акцент2 2 10 28" xfId="14425"/>
    <cellStyle name="40% - Акцент2 2 10 29" xfId="14647"/>
    <cellStyle name="40% - Акцент2 2 10 3" xfId="7057"/>
    <cellStyle name="40% - Акцент2 2 10 30" xfId="14857"/>
    <cellStyle name="40% - Акцент2 2 10 31" xfId="15051"/>
    <cellStyle name="40% - Акцент2 2 10 32" xfId="15233"/>
    <cellStyle name="40% - Акцент2 2 10 33" xfId="15377"/>
    <cellStyle name="40% - Акцент2 2 10 4" xfId="7275"/>
    <cellStyle name="40% - Акцент2 2 10 5" xfId="7502"/>
    <cellStyle name="40% - Акцент2 2 10 6" xfId="7728"/>
    <cellStyle name="40% - Акцент2 2 10 7" xfId="7950"/>
    <cellStyle name="40% - Акцент2 2 10 8" xfId="8160"/>
    <cellStyle name="40% - Акцент2 2 10 9" xfId="8357"/>
    <cellStyle name="40% - Акцент2 2 11" xfId="4678"/>
    <cellStyle name="40% — акцент2 2 11" xfId="7058"/>
    <cellStyle name="40% - Акцент2 2 12" xfId="5582"/>
    <cellStyle name="40% — акцент2 2 12" xfId="7276"/>
    <cellStyle name="40% - Акцент2 2 13" xfId="6044"/>
    <cellStyle name="40% — акцент2 2 13" xfId="7503"/>
    <cellStyle name="40% - Акцент2 2 14" xfId="5513"/>
    <cellStyle name="40% — акцент2 2 14" xfId="7729"/>
    <cellStyle name="40% - Акцент2 2 15" xfId="6131"/>
    <cellStyle name="40% — акцент2 2 15" xfId="7951"/>
    <cellStyle name="40% - Акцент2 2 16" xfId="6244"/>
    <cellStyle name="40% — акцент2 2 16" xfId="8161"/>
    <cellStyle name="40% - Акцент2 2 17" xfId="6380"/>
    <cellStyle name="40% — акцент2 2 17" xfId="8358"/>
    <cellStyle name="40% - Акцент2 2 18" xfId="6679"/>
    <cellStyle name="40% — акцент2 2 18" xfId="8540"/>
    <cellStyle name="40% - Акцент2 2 19" xfId="6856"/>
    <cellStyle name="40% — акцент2 2 19" xfId="8685"/>
    <cellStyle name="40% - Акцент2 2 2" xfId="1497"/>
    <cellStyle name="40% — акцент2 2 2" xfId="4679"/>
    <cellStyle name="40% - Акцент2 2 2 10" xfId="6676"/>
    <cellStyle name="40% - Акцент2 2 2 11" xfId="6853"/>
    <cellStyle name="40% - Акцент2 2 2 12" xfId="7056"/>
    <cellStyle name="40% - Акцент2 2 2 13" xfId="7274"/>
    <cellStyle name="40% - Акцент2 2 2 14" xfId="7501"/>
    <cellStyle name="40% - Акцент2 2 2 15" xfId="7727"/>
    <cellStyle name="40% - Акцент2 2 2 16" xfId="7949"/>
    <cellStyle name="40% - Акцент2 2 2 17" xfId="8159"/>
    <cellStyle name="40% - Акцент2 2 2 18" xfId="8356"/>
    <cellStyle name="40% - Акцент2 2 2 19" xfId="8538"/>
    <cellStyle name="40% - Акцент2 2 2 2" xfId="1498"/>
    <cellStyle name="40% - Акцент2 2 2 20" xfId="8683"/>
    <cellStyle name="40% - Акцент2 2 2 21" xfId="8829"/>
    <cellStyle name="40% - Акцент2 2 2 22" xfId="9074"/>
    <cellStyle name="40% - Акцент2 2 2 23" xfId="9197"/>
    <cellStyle name="40% - Акцент2 2 2 24" xfId="9329"/>
    <cellStyle name="40% - Акцент2 2 2 25" xfId="9419"/>
    <cellStyle name="40% - Акцент2 2 2 26" xfId="9508"/>
    <cellStyle name="40% - Акцент2 2 2 27" xfId="9589"/>
    <cellStyle name="40% - Акцент2 2 2 28" xfId="9523"/>
    <cellStyle name="40% - Акцент2 2 2 29" xfId="9717"/>
    <cellStyle name="40% - Акцент2 2 2 3" xfId="4681"/>
    <cellStyle name="40% - Акцент2 2 2 30" xfId="9917"/>
    <cellStyle name="40% - Акцент2 2 2 31" xfId="10103"/>
    <cellStyle name="40% - Акцент2 2 2 32" xfId="11155"/>
    <cellStyle name="40% - Акцент2 2 2 33" xfId="11390"/>
    <cellStyle name="40% - Акцент2 2 2 34" xfId="11625"/>
    <cellStyle name="40% - Акцент2 2 2 35" xfId="11860"/>
    <cellStyle name="40% - Акцент2 2 2 36" xfId="12095"/>
    <cellStyle name="40% - Акцент2 2 2 37" xfId="12330"/>
    <cellStyle name="40% - Акцент2 2 2 38" xfId="12565"/>
    <cellStyle name="40% - Акцент2 2 2 39" xfId="12800"/>
    <cellStyle name="40% - Акцент2 2 2 4" xfId="5585"/>
    <cellStyle name="40% - Акцент2 2 2 40" xfId="13035"/>
    <cellStyle name="40% - Акцент2 2 2 41" xfId="13270"/>
    <cellStyle name="40% - Акцент2 2 2 42" xfId="13505"/>
    <cellStyle name="40% - Акцент2 2 2 43" xfId="13740"/>
    <cellStyle name="40% - Акцент2 2 2 44" xfId="13974"/>
    <cellStyle name="40% - Акцент2 2 2 45" xfId="14200"/>
    <cellStyle name="40% - Акцент2 2 2 46" xfId="14424"/>
    <cellStyle name="40% - Акцент2 2 2 47" xfId="14646"/>
    <cellStyle name="40% - Акцент2 2 2 48" xfId="14856"/>
    <cellStyle name="40% - Акцент2 2 2 49" xfId="15050"/>
    <cellStyle name="40% - Акцент2 2 2 5" xfId="6041"/>
    <cellStyle name="40% - Акцент2 2 2 50" xfId="15232"/>
    <cellStyle name="40% - Акцент2 2 2 51" xfId="15376"/>
    <cellStyle name="40% - Акцент2 2 2 52" xfId="15519"/>
    <cellStyle name="40% - Акцент2 2 2 53" xfId="15630"/>
    <cellStyle name="40% - Акцент2 2 2 54" xfId="15706"/>
    <cellStyle name="40% - Акцент2 2 2 6" xfId="5520"/>
    <cellStyle name="40% - Акцент2 2 2 7" xfId="6126"/>
    <cellStyle name="40% - Акцент2 2 2 8" xfId="6238"/>
    <cellStyle name="40% - Акцент2 2 2 9" xfId="6370"/>
    <cellStyle name="40% - Акцент2 2 20" xfId="7059"/>
    <cellStyle name="40% — акцент2 2 20" xfId="8828"/>
    <cellStyle name="40% - Акцент2 2 21" xfId="7277"/>
    <cellStyle name="40% — акцент2 2 21" xfId="9073"/>
    <cellStyle name="40% - Акцент2 2 22" xfId="7504"/>
    <cellStyle name="40% — акцент2 2 22" xfId="9198"/>
    <cellStyle name="40% - Акцент2 2 23" xfId="7730"/>
    <cellStyle name="40% — акцент2 2 23" xfId="9330"/>
    <cellStyle name="40% - Акцент2 2 24" xfId="7952"/>
    <cellStyle name="40% — акцент2 2 24" xfId="9420"/>
    <cellStyle name="40% - Акцент2 2 25" xfId="8162"/>
    <cellStyle name="40% — акцент2 2 25" xfId="9509"/>
    <cellStyle name="40% - Акцент2 2 26" xfId="8359"/>
    <cellStyle name="40% — акцент2 2 26" xfId="9590"/>
    <cellStyle name="40% - Акцент2 2 27" xfId="8541"/>
    <cellStyle name="40% — акцент2 2 27" xfId="9529"/>
    <cellStyle name="40% - Акцент2 2 28" xfId="8686"/>
    <cellStyle name="40% — акцент2 2 28" xfId="9718"/>
    <cellStyle name="40% - Акцент2 2 29" xfId="8827"/>
    <cellStyle name="40% — акцент2 2 29" xfId="9915"/>
    <cellStyle name="40% - Акцент2 2 3" xfId="1499"/>
    <cellStyle name="40% — акцент2 2 3" xfId="5583"/>
    <cellStyle name="40% - Акцент2 2 3 10" xfId="6852"/>
    <cellStyle name="40% - Акцент2 2 3 11" xfId="7055"/>
    <cellStyle name="40% - Акцент2 2 3 12" xfId="7273"/>
    <cellStyle name="40% - Акцент2 2 3 13" xfId="7500"/>
    <cellStyle name="40% - Акцент2 2 3 14" xfId="7726"/>
    <cellStyle name="40% - Акцент2 2 3 15" xfId="7948"/>
    <cellStyle name="40% - Акцент2 2 3 16" xfId="8158"/>
    <cellStyle name="40% - Акцент2 2 3 17" xfId="8355"/>
    <cellStyle name="40% - Акцент2 2 3 18" xfId="8537"/>
    <cellStyle name="40% - Акцент2 2 3 19" xfId="8682"/>
    <cellStyle name="40% - Акцент2 2 3 2" xfId="1500"/>
    <cellStyle name="40% - Акцент2 2 3 20" xfId="9918"/>
    <cellStyle name="40% - Акцент2 2 3 21" xfId="10081"/>
    <cellStyle name="40% - Акцент2 2 3 22" xfId="11154"/>
    <cellStyle name="40% - Акцент2 2 3 23" xfId="11389"/>
    <cellStyle name="40% - Акцент2 2 3 24" xfId="11624"/>
    <cellStyle name="40% - Акцент2 2 3 25" xfId="11859"/>
    <cellStyle name="40% - Акцент2 2 3 26" xfId="12094"/>
    <cellStyle name="40% - Акцент2 2 3 27" xfId="12329"/>
    <cellStyle name="40% - Акцент2 2 3 28" xfId="12564"/>
    <cellStyle name="40% - Акцент2 2 3 29" xfId="12799"/>
    <cellStyle name="40% - Акцент2 2 3 3" xfId="4682"/>
    <cellStyle name="40% - Акцент2 2 3 30" xfId="13034"/>
    <cellStyle name="40% - Акцент2 2 3 31" xfId="13269"/>
    <cellStyle name="40% - Акцент2 2 3 32" xfId="13504"/>
    <cellStyle name="40% - Акцент2 2 3 33" xfId="13739"/>
    <cellStyle name="40% - Акцент2 2 3 34" xfId="13973"/>
    <cellStyle name="40% - Акцент2 2 3 35" xfId="14199"/>
    <cellStyle name="40% - Акцент2 2 3 36" xfId="14423"/>
    <cellStyle name="40% - Акцент2 2 3 37" xfId="14645"/>
    <cellStyle name="40% - Акцент2 2 3 38" xfId="14855"/>
    <cellStyle name="40% - Акцент2 2 3 39" xfId="15049"/>
    <cellStyle name="40% - Акцент2 2 3 4" xfId="6040"/>
    <cellStyle name="40% - Акцент2 2 3 40" xfId="15231"/>
    <cellStyle name="40% - Акцент2 2 3 41" xfId="15375"/>
    <cellStyle name="40% - Акцент2 2 3 5" xfId="5521"/>
    <cellStyle name="40% - Акцент2 2 3 6" xfId="6125"/>
    <cellStyle name="40% - Акцент2 2 3 7" xfId="6237"/>
    <cellStyle name="40% - Акцент2 2 3 8" xfId="6369"/>
    <cellStyle name="40% - Акцент2 2 3 9" xfId="6675"/>
    <cellStyle name="40% - Акцент2 2 30" xfId="9072"/>
    <cellStyle name="40% — акцент2 2 30" xfId="10147"/>
    <cellStyle name="40% - Акцент2 2 31" xfId="9199"/>
    <cellStyle name="40% — акцент2 2 31" xfId="11157"/>
    <cellStyle name="40% - Акцент2 2 32" xfId="9331"/>
    <cellStyle name="40% — акцент2 2 32" xfId="11392"/>
    <cellStyle name="40% - Акцент2 2 33" xfId="9421"/>
    <cellStyle name="40% — акцент2 2 33" xfId="11627"/>
    <cellStyle name="40% - Акцент2 2 34" xfId="9510"/>
    <cellStyle name="40% — акцент2 2 34" xfId="11862"/>
    <cellStyle name="40% - Акцент2 2 35" xfId="9591"/>
    <cellStyle name="40% — акцент2 2 35" xfId="12097"/>
    <cellStyle name="40% - Акцент2 2 36" xfId="9536"/>
    <cellStyle name="40% — акцент2 2 36" xfId="12332"/>
    <cellStyle name="40% - Акцент2 2 37" xfId="9719"/>
    <cellStyle name="40% — акцент2 2 37" xfId="12567"/>
    <cellStyle name="40% - Акцент2 2 38" xfId="9914"/>
    <cellStyle name="40% — акцент2 2 38" xfId="12802"/>
    <cellStyle name="40% - Акцент2 2 39" xfId="10155"/>
    <cellStyle name="40% — акцент2 2 39" xfId="13037"/>
    <cellStyle name="40% - Акцент2 2 4" xfId="1501"/>
    <cellStyle name="40% — акцент2 2 4" xfId="6043"/>
    <cellStyle name="40% - Акцент2 2 4 10" xfId="7272"/>
    <cellStyle name="40% - Акцент2 2 4 11" xfId="7499"/>
    <cellStyle name="40% - Акцент2 2 4 12" xfId="7725"/>
    <cellStyle name="40% - Акцент2 2 4 13" xfId="7947"/>
    <cellStyle name="40% - Акцент2 2 4 14" xfId="8157"/>
    <cellStyle name="40% - Акцент2 2 4 15" xfId="8354"/>
    <cellStyle name="40% - Акцент2 2 4 16" xfId="8536"/>
    <cellStyle name="40% - Акцент2 2 4 17" xfId="8681"/>
    <cellStyle name="40% - Акцент2 2 4 18" xfId="9919"/>
    <cellStyle name="40% - Акцент2 2 4 19" xfId="10059"/>
    <cellStyle name="40% - Акцент2 2 4 2" xfId="4683"/>
    <cellStyle name="40% - Акцент2 2 4 20" xfId="11153"/>
    <cellStyle name="40% - Акцент2 2 4 21" xfId="11388"/>
    <cellStyle name="40% - Акцент2 2 4 22" xfId="11623"/>
    <cellStyle name="40% - Акцент2 2 4 23" xfId="11858"/>
    <cellStyle name="40% - Акцент2 2 4 24" xfId="12093"/>
    <cellStyle name="40% - Акцент2 2 4 25" xfId="12328"/>
    <cellStyle name="40% - Акцент2 2 4 26" xfId="12563"/>
    <cellStyle name="40% - Акцент2 2 4 27" xfId="12798"/>
    <cellStyle name="40% - Акцент2 2 4 28" xfId="13033"/>
    <cellStyle name="40% - Акцент2 2 4 29" xfId="13268"/>
    <cellStyle name="40% - Акцент2 2 4 3" xfId="5522"/>
    <cellStyle name="40% - Акцент2 2 4 30" xfId="13503"/>
    <cellStyle name="40% - Акцент2 2 4 31" xfId="13738"/>
    <cellStyle name="40% - Акцент2 2 4 32" xfId="13972"/>
    <cellStyle name="40% - Акцент2 2 4 33" xfId="14198"/>
    <cellStyle name="40% - Акцент2 2 4 34" xfId="14422"/>
    <cellStyle name="40% - Акцент2 2 4 35" xfId="14644"/>
    <cellStyle name="40% - Акцент2 2 4 36" xfId="14854"/>
    <cellStyle name="40% - Акцент2 2 4 37" xfId="15048"/>
    <cellStyle name="40% - Акцент2 2 4 38" xfId="15230"/>
    <cellStyle name="40% - Акцент2 2 4 39" xfId="15374"/>
    <cellStyle name="40% - Акцент2 2 4 4" xfId="6124"/>
    <cellStyle name="40% - Акцент2 2 4 5" xfId="6236"/>
    <cellStyle name="40% - Акцент2 2 4 6" xfId="6368"/>
    <cellStyle name="40% - Акцент2 2 4 7" xfId="6674"/>
    <cellStyle name="40% - Акцент2 2 4 8" xfId="6851"/>
    <cellStyle name="40% - Акцент2 2 4 9" xfId="7054"/>
    <cellStyle name="40% - Акцент2 2 40" xfId="11158"/>
    <cellStyle name="40% — акцент2 2 40" xfId="13272"/>
    <cellStyle name="40% - Акцент2 2 41" xfId="11393"/>
    <cellStyle name="40% — акцент2 2 41" xfId="13507"/>
    <cellStyle name="40% - Акцент2 2 42" xfId="11628"/>
    <cellStyle name="40% — акцент2 2 42" xfId="13742"/>
    <cellStyle name="40% - Акцент2 2 43" xfId="11863"/>
    <cellStyle name="40% — акцент2 2 43" xfId="13976"/>
    <cellStyle name="40% - Акцент2 2 44" xfId="12098"/>
    <cellStyle name="40% — акцент2 2 44" xfId="14202"/>
    <cellStyle name="40% - Акцент2 2 45" xfId="12333"/>
    <cellStyle name="40% — акцент2 2 45" xfId="14426"/>
    <cellStyle name="40% - Акцент2 2 46" xfId="12568"/>
    <cellStyle name="40% — акцент2 2 46" xfId="14648"/>
    <cellStyle name="40% - Акцент2 2 47" xfId="12803"/>
    <cellStyle name="40% — акцент2 2 47" xfId="14858"/>
    <cellStyle name="40% - Акцент2 2 48" xfId="13038"/>
    <cellStyle name="40% — акцент2 2 48" xfId="15052"/>
    <cellStyle name="40% - Акцент2 2 49" xfId="13273"/>
    <cellStyle name="40% — акцент2 2 49" xfId="15234"/>
    <cellStyle name="40% - Акцент2 2 5" xfId="1502"/>
    <cellStyle name="40% — акцент2 2 5" xfId="5514"/>
    <cellStyle name="40% - Акцент2 2 5 10" xfId="7498"/>
    <cellStyle name="40% - Акцент2 2 5 11" xfId="7724"/>
    <cellStyle name="40% - Акцент2 2 5 12" xfId="7946"/>
    <cellStyle name="40% - Акцент2 2 5 13" xfId="8156"/>
    <cellStyle name="40% - Акцент2 2 5 14" xfId="8353"/>
    <cellStyle name="40% - Акцент2 2 5 15" xfId="8535"/>
    <cellStyle name="40% - Акцент2 2 5 16" xfId="8680"/>
    <cellStyle name="40% - Акцент2 2 5 17" xfId="9920"/>
    <cellStyle name="40% - Акцент2 2 5 18" xfId="10037"/>
    <cellStyle name="40% - Акцент2 2 5 19" xfId="11152"/>
    <cellStyle name="40% - Акцент2 2 5 2" xfId="4684"/>
    <cellStyle name="40% - Акцент2 2 5 20" xfId="11387"/>
    <cellStyle name="40% - Акцент2 2 5 21" xfId="11622"/>
    <cellStyle name="40% - Акцент2 2 5 22" xfId="11857"/>
    <cellStyle name="40% - Акцент2 2 5 23" xfId="12092"/>
    <cellStyle name="40% - Акцент2 2 5 24" xfId="12327"/>
    <cellStyle name="40% - Акцент2 2 5 25" xfId="12562"/>
    <cellStyle name="40% - Акцент2 2 5 26" xfId="12797"/>
    <cellStyle name="40% - Акцент2 2 5 27" xfId="13032"/>
    <cellStyle name="40% - Акцент2 2 5 28" xfId="13267"/>
    <cellStyle name="40% - Акцент2 2 5 29" xfId="13502"/>
    <cellStyle name="40% - Акцент2 2 5 3" xfId="6123"/>
    <cellStyle name="40% - Акцент2 2 5 30" xfId="13737"/>
    <cellStyle name="40% - Акцент2 2 5 31" xfId="13971"/>
    <cellStyle name="40% - Акцент2 2 5 32" xfId="14197"/>
    <cellStyle name="40% - Акцент2 2 5 33" xfId="14421"/>
    <cellStyle name="40% - Акцент2 2 5 34" xfId="14643"/>
    <cellStyle name="40% - Акцент2 2 5 35" xfId="14853"/>
    <cellStyle name="40% - Акцент2 2 5 36" xfId="15047"/>
    <cellStyle name="40% - Акцент2 2 5 37" xfId="15229"/>
    <cellStyle name="40% - Акцент2 2 5 38" xfId="15373"/>
    <cellStyle name="40% - Акцент2 2 5 4" xfId="6234"/>
    <cellStyle name="40% - Акцент2 2 5 5" xfId="6367"/>
    <cellStyle name="40% - Акцент2 2 5 6" xfId="6524"/>
    <cellStyle name="40% - Акцент2 2 5 7" xfId="6850"/>
    <cellStyle name="40% - Акцент2 2 5 8" xfId="7053"/>
    <cellStyle name="40% - Акцент2 2 5 9" xfId="7271"/>
    <cellStyle name="40% - Акцент2 2 50" xfId="13508"/>
    <cellStyle name="40% — акцент2 2 50" xfId="15378"/>
    <cellStyle name="40% - Акцент2 2 51" xfId="13743"/>
    <cellStyle name="40% — акцент2 2 51" xfId="15518"/>
    <cellStyle name="40% - Акцент2 2 52" xfId="13977"/>
    <cellStyle name="40% — акцент2 2 52" xfId="15631"/>
    <cellStyle name="40% - Акцент2 2 53" xfId="14203"/>
    <cellStyle name="40% — акцент2 2 53" xfId="15707"/>
    <cellStyle name="40% - Акцент2 2 54" xfId="14427"/>
    <cellStyle name="40% - Акцент2 2 55" xfId="14649"/>
    <cellStyle name="40% - Акцент2 2 56" xfId="14859"/>
    <cellStyle name="40% - Акцент2 2 57" xfId="15053"/>
    <cellStyle name="40% - Акцент2 2 58" xfId="15235"/>
    <cellStyle name="40% - Акцент2 2 59" xfId="15379"/>
    <cellStyle name="40% - Акцент2 2 6" xfId="1503"/>
    <cellStyle name="40% — акцент2 2 6" xfId="6128"/>
    <cellStyle name="40% - Акцент2 2 6 10" xfId="7723"/>
    <cellStyle name="40% - Акцент2 2 6 11" xfId="7945"/>
    <cellStyle name="40% - Акцент2 2 6 12" xfId="8155"/>
    <cellStyle name="40% - Акцент2 2 6 13" xfId="8352"/>
    <cellStyle name="40% - Акцент2 2 6 14" xfId="8534"/>
    <cellStyle name="40% - Акцент2 2 6 15" xfId="8679"/>
    <cellStyle name="40% - Акцент2 2 6 16" xfId="9921"/>
    <cellStyle name="40% - Акцент2 2 6 17" xfId="10015"/>
    <cellStyle name="40% - Акцент2 2 6 18" xfId="11151"/>
    <cellStyle name="40% - Акцент2 2 6 19" xfId="11386"/>
    <cellStyle name="40% - Акцент2 2 6 2" xfId="4685"/>
    <cellStyle name="40% - Акцент2 2 6 20" xfId="11621"/>
    <cellStyle name="40% - Акцент2 2 6 21" xfId="11856"/>
    <cellStyle name="40% - Акцент2 2 6 22" xfId="12091"/>
    <cellStyle name="40% - Акцент2 2 6 23" xfId="12326"/>
    <cellStyle name="40% - Акцент2 2 6 24" xfId="12561"/>
    <cellStyle name="40% - Акцент2 2 6 25" xfId="12796"/>
    <cellStyle name="40% - Акцент2 2 6 26" xfId="13031"/>
    <cellStyle name="40% - Акцент2 2 6 27" xfId="13266"/>
    <cellStyle name="40% - Акцент2 2 6 28" xfId="13501"/>
    <cellStyle name="40% - Акцент2 2 6 29" xfId="13736"/>
    <cellStyle name="40% - Акцент2 2 6 3" xfId="6233"/>
    <cellStyle name="40% - Акцент2 2 6 30" xfId="13970"/>
    <cellStyle name="40% - Акцент2 2 6 31" xfId="14196"/>
    <cellStyle name="40% - Акцент2 2 6 32" xfId="14420"/>
    <cellStyle name="40% - Акцент2 2 6 33" xfId="14642"/>
    <cellStyle name="40% - Акцент2 2 6 34" xfId="14852"/>
    <cellStyle name="40% - Акцент2 2 6 35" xfId="15046"/>
    <cellStyle name="40% - Акцент2 2 6 36" xfId="15228"/>
    <cellStyle name="40% - Акцент2 2 6 37" xfId="15372"/>
    <cellStyle name="40% - Акцент2 2 6 4" xfId="6365"/>
    <cellStyle name="40% - Акцент2 2 6 5" xfId="6518"/>
    <cellStyle name="40% - Акцент2 2 6 6" xfId="6849"/>
    <cellStyle name="40% - Акцент2 2 6 7" xfId="7052"/>
    <cellStyle name="40% - Акцент2 2 6 8" xfId="7270"/>
    <cellStyle name="40% - Акцент2 2 6 9" xfId="7497"/>
    <cellStyle name="40% - Акцент2 2 60" xfId="15517"/>
    <cellStyle name="40% - Акцент2 2 61" xfId="15632"/>
    <cellStyle name="40% - Акцент2 2 62" xfId="15708"/>
    <cellStyle name="40% - Акцент2 2 7" xfId="1504"/>
    <cellStyle name="40% — акцент2 2 7" xfId="6240"/>
    <cellStyle name="40% - Акцент2 2 7 10" xfId="7944"/>
    <cellStyle name="40% - Акцент2 2 7 11" xfId="8154"/>
    <cellStyle name="40% - Акцент2 2 7 12" xfId="8351"/>
    <cellStyle name="40% - Акцент2 2 7 13" xfId="8533"/>
    <cellStyle name="40% - Акцент2 2 7 14" xfId="8678"/>
    <cellStyle name="40% - Акцент2 2 7 15" xfId="9922"/>
    <cellStyle name="40% - Акцент2 2 7 16" xfId="9993"/>
    <cellStyle name="40% - Акцент2 2 7 17" xfId="11150"/>
    <cellStyle name="40% - Акцент2 2 7 18" xfId="11385"/>
    <cellStyle name="40% - Акцент2 2 7 19" xfId="11620"/>
    <cellStyle name="40% - Акцент2 2 7 2" xfId="4686"/>
    <cellStyle name="40% - Акцент2 2 7 20" xfId="11855"/>
    <cellStyle name="40% - Акцент2 2 7 21" xfId="12090"/>
    <cellStyle name="40% - Акцент2 2 7 22" xfId="12325"/>
    <cellStyle name="40% - Акцент2 2 7 23" xfId="12560"/>
    <cellStyle name="40% - Акцент2 2 7 24" xfId="12795"/>
    <cellStyle name="40% - Акцент2 2 7 25" xfId="13030"/>
    <cellStyle name="40% - Акцент2 2 7 26" xfId="13265"/>
    <cellStyle name="40% - Акцент2 2 7 27" xfId="13500"/>
    <cellStyle name="40% - Акцент2 2 7 28" xfId="13735"/>
    <cellStyle name="40% - Акцент2 2 7 29" xfId="13969"/>
    <cellStyle name="40% - Акцент2 2 7 3" xfId="6364"/>
    <cellStyle name="40% - Акцент2 2 7 30" xfId="14195"/>
    <cellStyle name="40% - Акцент2 2 7 31" xfId="14419"/>
    <cellStyle name="40% - Акцент2 2 7 32" xfId="14641"/>
    <cellStyle name="40% - Акцент2 2 7 33" xfId="14851"/>
    <cellStyle name="40% - Акцент2 2 7 34" xfId="15045"/>
    <cellStyle name="40% - Акцент2 2 7 35" xfId="15227"/>
    <cellStyle name="40% - Акцент2 2 7 36" xfId="15371"/>
    <cellStyle name="40% - Акцент2 2 7 4" xfId="6517"/>
    <cellStyle name="40% - Акцент2 2 7 5" xfId="6848"/>
    <cellStyle name="40% - Акцент2 2 7 6" xfId="7051"/>
    <cellStyle name="40% - Акцент2 2 7 7" xfId="7269"/>
    <cellStyle name="40% - Акцент2 2 7 8" xfId="7496"/>
    <cellStyle name="40% - Акцент2 2 7 9" xfId="7722"/>
    <cellStyle name="40% - Акцент2 2 8" xfId="1505"/>
    <cellStyle name="40% — акцент2 2 8" xfId="6379"/>
    <cellStyle name="40% - Акцент2 2 8 10" xfId="8153"/>
    <cellStyle name="40% - Акцент2 2 8 11" xfId="8350"/>
    <cellStyle name="40% - Акцент2 2 8 12" xfId="8532"/>
    <cellStyle name="40% - Акцент2 2 8 13" xfId="8677"/>
    <cellStyle name="40% - Акцент2 2 8 14" xfId="9923"/>
    <cellStyle name="40% - Акцент2 2 8 15" xfId="9971"/>
    <cellStyle name="40% - Акцент2 2 8 16" xfId="11149"/>
    <cellStyle name="40% - Акцент2 2 8 17" xfId="11384"/>
    <cellStyle name="40% - Акцент2 2 8 18" xfId="11619"/>
    <cellStyle name="40% - Акцент2 2 8 19" xfId="11854"/>
    <cellStyle name="40% - Акцент2 2 8 2" xfId="4687"/>
    <cellStyle name="40% - Акцент2 2 8 20" xfId="12089"/>
    <cellStyle name="40% - Акцент2 2 8 21" xfId="12324"/>
    <cellStyle name="40% - Акцент2 2 8 22" xfId="12559"/>
    <cellStyle name="40% - Акцент2 2 8 23" xfId="12794"/>
    <cellStyle name="40% - Акцент2 2 8 24" xfId="13029"/>
    <cellStyle name="40% - Акцент2 2 8 25" xfId="13264"/>
    <cellStyle name="40% - Акцент2 2 8 26" xfId="13499"/>
    <cellStyle name="40% - Акцент2 2 8 27" xfId="13734"/>
    <cellStyle name="40% - Акцент2 2 8 28" xfId="13968"/>
    <cellStyle name="40% - Акцент2 2 8 29" xfId="14194"/>
    <cellStyle name="40% - Акцент2 2 8 3" xfId="6516"/>
    <cellStyle name="40% - Акцент2 2 8 30" xfId="14418"/>
    <cellStyle name="40% - Акцент2 2 8 31" xfId="14640"/>
    <cellStyle name="40% - Акцент2 2 8 32" xfId="14850"/>
    <cellStyle name="40% - Акцент2 2 8 33" xfId="15044"/>
    <cellStyle name="40% - Акцент2 2 8 34" xfId="15226"/>
    <cellStyle name="40% - Акцент2 2 8 35" xfId="15370"/>
    <cellStyle name="40% - Акцент2 2 8 4" xfId="6847"/>
    <cellStyle name="40% - Акцент2 2 8 5" xfId="7050"/>
    <cellStyle name="40% - Акцент2 2 8 6" xfId="7268"/>
    <cellStyle name="40% - Акцент2 2 8 7" xfId="7495"/>
    <cellStyle name="40% - Акцент2 2 8 8" xfId="7721"/>
    <cellStyle name="40% - Акцент2 2 8 9" xfId="7943"/>
    <cellStyle name="40% - Акцент2 2 9" xfId="1506"/>
    <cellStyle name="40% — акцент2 2 9" xfId="6678"/>
    <cellStyle name="40% - Акцент2 2 9 10" xfId="8349"/>
    <cellStyle name="40% - Акцент2 2 9 11" xfId="8531"/>
    <cellStyle name="40% - Акцент2 2 9 12" xfId="8676"/>
    <cellStyle name="40% - Акцент2 2 9 13" xfId="9924"/>
    <cellStyle name="40% - Акцент2 2 9 14" xfId="9949"/>
    <cellStyle name="40% - Акцент2 2 9 15" xfId="11148"/>
    <cellStyle name="40% - Акцент2 2 9 16" xfId="11383"/>
    <cellStyle name="40% - Акцент2 2 9 17" xfId="11618"/>
    <cellStyle name="40% - Акцент2 2 9 18" xfId="11853"/>
    <cellStyle name="40% - Акцент2 2 9 19" xfId="12088"/>
    <cellStyle name="40% - Акцент2 2 9 2" xfId="4688"/>
    <cellStyle name="40% - Акцент2 2 9 20" xfId="12323"/>
    <cellStyle name="40% - Акцент2 2 9 21" xfId="12558"/>
    <cellStyle name="40% - Акцент2 2 9 22" xfId="12793"/>
    <cellStyle name="40% - Акцент2 2 9 23" xfId="13028"/>
    <cellStyle name="40% - Акцент2 2 9 24" xfId="13263"/>
    <cellStyle name="40% - Акцент2 2 9 25" xfId="13498"/>
    <cellStyle name="40% - Акцент2 2 9 26" xfId="13733"/>
    <cellStyle name="40% - Акцент2 2 9 27" xfId="13967"/>
    <cellStyle name="40% - Акцент2 2 9 28" xfId="14193"/>
    <cellStyle name="40% - Акцент2 2 9 29" xfId="14417"/>
    <cellStyle name="40% - Акцент2 2 9 3" xfId="6846"/>
    <cellStyle name="40% - Акцент2 2 9 30" xfId="14639"/>
    <cellStyle name="40% - Акцент2 2 9 31" xfId="14849"/>
    <cellStyle name="40% - Акцент2 2 9 32" xfId="15043"/>
    <cellStyle name="40% - Акцент2 2 9 33" xfId="15225"/>
    <cellStyle name="40% - Акцент2 2 9 34" xfId="15369"/>
    <cellStyle name="40% - Акцент2 2 9 4" xfId="7049"/>
    <cellStyle name="40% - Акцент2 2 9 5" xfId="7267"/>
    <cellStyle name="40% - Акцент2 2 9 6" xfId="7494"/>
    <cellStyle name="40% - Акцент2 2 9 7" xfId="7720"/>
    <cellStyle name="40% - Акцент2 2 9 8" xfId="7942"/>
    <cellStyle name="40% - Акцент2 2 9 9" xfId="8152"/>
    <cellStyle name="40% - Акцент2 2_46EE.2011(v1.0)" xfId="1507"/>
    <cellStyle name="40% — акцент2 20" xfId="1508"/>
    <cellStyle name="40% — акцент2 21" xfId="1509"/>
    <cellStyle name="40% — акцент2 22" xfId="4677"/>
    <cellStyle name="40% — акцент2 23" xfId="5581"/>
    <cellStyle name="40% — акцент2 24" xfId="6045"/>
    <cellStyle name="40% — акцент2 25" xfId="5512"/>
    <cellStyle name="40% — акцент2 26" xfId="6135"/>
    <cellStyle name="40% — акцент2 27" xfId="6248"/>
    <cellStyle name="40% — акцент2 28" xfId="6381"/>
    <cellStyle name="40% — акцент2 29" xfId="6680"/>
    <cellStyle name="40% - Акцент2 3" xfId="1510"/>
    <cellStyle name="40% — акцент2 3" xfId="1511"/>
    <cellStyle name="40% - Акцент2 3 10" xfId="1512"/>
    <cellStyle name="40% - Акцент2 3 10 2" xfId="4690"/>
    <cellStyle name="40% - Акцент2 3 10 3" xfId="9926"/>
    <cellStyle name="40% - Акцент2 3 11" xfId="1513"/>
    <cellStyle name="40% - Акцент2 3 12" xfId="4689"/>
    <cellStyle name="40% - Акцент2 3 13" xfId="5593"/>
    <cellStyle name="40% - Акцент2 3 14" xfId="6033"/>
    <cellStyle name="40% - Акцент2 3 15" xfId="5529"/>
    <cellStyle name="40% - Акцент2 3 16" xfId="6116"/>
    <cellStyle name="40% - Акцент2 3 17" xfId="6229"/>
    <cellStyle name="40% - Акцент2 3 18" xfId="6361"/>
    <cellStyle name="40% - Акцент2 3 19" xfId="6513"/>
    <cellStyle name="40% - Акцент2 3 2" xfId="1514"/>
    <cellStyle name="40% - Акцент2 3 2 2" xfId="1515"/>
    <cellStyle name="40% - Акцент2 3 2 3" xfId="4691"/>
    <cellStyle name="40% - Акцент2 3 2 4" xfId="8831"/>
    <cellStyle name="40% - Акцент2 3 20" xfId="6845"/>
    <cellStyle name="40% - Акцент2 3 21" xfId="7048"/>
    <cellStyle name="40% - Акцент2 3 22" xfId="7266"/>
    <cellStyle name="40% - Акцент2 3 23" xfId="7493"/>
    <cellStyle name="40% - Акцент2 3 24" xfId="7719"/>
    <cellStyle name="40% - Акцент2 3 25" xfId="7941"/>
    <cellStyle name="40% - Акцент2 3 26" xfId="8151"/>
    <cellStyle name="40% - Акцент2 3 27" xfId="8348"/>
    <cellStyle name="40% - Акцент2 3 28" xfId="8530"/>
    <cellStyle name="40% - Акцент2 3 29" xfId="8675"/>
    <cellStyle name="40% - Акцент2 3 3" xfId="1516"/>
    <cellStyle name="40% - Акцент2 3 3 2" xfId="1517"/>
    <cellStyle name="40% - Акцент2 3 3 3" xfId="4692"/>
    <cellStyle name="40% - Акцент2 3 3 4" xfId="9928"/>
    <cellStyle name="40% - Акцент2 3 30" xfId="8830"/>
    <cellStyle name="40% - Акцент2 3 31" xfId="9075"/>
    <cellStyle name="40% - Акцент2 3 32" xfId="9196"/>
    <cellStyle name="40% - Акцент2 3 33" xfId="9328"/>
    <cellStyle name="40% - Акцент2 3 34" xfId="9418"/>
    <cellStyle name="40% - Акцент2 3 35" xfId="9507"/>
    <cellStyle name="40% - Акцент2 3 36" xfId="9588"/>
    <cellStyle name="40% - Акцент2 3 37" xfId="9517"/>
    <cellStyle name="40% - Акцент2 3 38" xfId="9716"/>
    <cellStyle name="40% - Акцент2 3 39" xfId="9925"/>
    <cellStyle name="40% - Акцент2 3 4" xfId="1518"/>
    <cellStyle name="40% - Акцент2 3 4 2" xfId="4693"/>
    <cellStyle name="40% - Акцент2 3 4 3" xfId="9929"/>
    <cellStyle name="40% - Акцент2 3 40" xfId="9927"/>
    <cellStyle name="40% - Акцент2 3 41" xfId="11147"/>
    <cellStyle name="40% - Акцент2 3 42" xfId="11382"/>
    <cellStyle name="40% - Акцент2 3 43" xfId="11617"/>
    <cellStyle name="40% - Акцент2 3 44" xfId="11852"/>
    <cellStyle name="40% - Акцент2 3 45" xfId="12087"/>
    <cellStyle name="40% - Акцент2 3 46" xfId="12322"/>
    <cellStyle name="40% - Акцент2 3 47" xfId="12557"/>
    <cellStyle name="40% - Акцент2 3 48" xfId="12792"/>
    <cellStyle name="40% - Акцент2 3 49" xfId="13027"/>
    <cellStyle name="40% - Акцент2 3 5" xfId="1519"/>
    <cellStyle name="40% - Акцент2 3 5 2" xfId="4694"/>
    <cellStyle name="40% - Акцент2 3 5 3" xfId="9930"/>
    <cellStyle name="40% - Акцент2 3 50" xfId="13262"/>
    <cellStyle name="40% - Акцент2 3 51" xfId="13497"/>
    <cellStyle name="40% - Акцент2 3 52" xfId="13732"/>
    <cellStyle name="40% - Акцент2 3 53" xfId="13966"/>
    <cellStyle name="40% - Акцент2 3 54" xfId="14192"/>
    <cellStyle name="40% - Акцент2 3 55" xfId="14416"/>
    <cellStyle name="40% - Акцент2 3 56" xfId="14638"/>
    <cellStyle name="40% - Акцент2 3 57" xfId="14848"/>
    <cellStyle name="40% - Акцент2 3 58" xfId="15042"/>
    <cellStyle name="40% - Акцент2 3 59" xfId="15224"/>
    <cellStyle name="40% - Акцент2 3 6" xfId="1520"/>
    <cellStyle name="40% - Акцент2 3 6 2" xfId="4695"/>
    <cellStyle name="40% - Акцент2 3 6 3" xfId="9931"/>
    <cellStyle name="40% - Акцент2 3 60" xfId="15368"/>
    <cellStyle name="40% - Акцент2 3 61" xfId="15520"/>
    <cellStyle name="40% - Акцент2 3 62" xfId="15629"/>
    <cellStyle name="40% - Акцент2 3 63" xfId="15705"/>
    <cellStyle name="40% - Акцент2 3 7" xfId="1521"/>
    <cellStyle name="40% - Акцент2 3 7 2" xfId="4696"/>
    <cellStyle name="40% - Акцент2 3 7 3" xfId="9932"/>
    <cellStyle name="40% - Акцент2 3 8" xfId="1522"/>
    <cellStyle name="40% - Акцент2 3 8 2" xfId="4697"/>
    <cellStyle name="40% - Акцент2 3 8 3" xfId="9933"/>
    <cellStyle name="40% - Акцент2 3 9" xfId="1523"/>
    <cellStyle name="40% - Акцент2 3 9 2" xfId="4698"/>
    <cellStyle name="40% - Акцент2 3 9 3" xfId="9934"/>
    <cellStyle name="40% - Акцент2 3_46EE.2011(v1.0)" xfId="1524"/>
    <cellStyle name="40% — акцент2 30" xfId="6857"/>
    <cellStyle name="40% — акцент2 31" xfId="7060"/>
    <cellStyle name="40% — акцент2 32" xfId="7278"/>
    <cellStyle name="40% — акцент2 33" xfId="7505"/>
    <cellStyle name="40% — акцент2 34" xfId="7731"/>
    <cellStyle name="40% — акцент2 35" xfId="7953"/>
    <cellStyle name="40% — акцент2 36" xfId="8163"/>
    <cellStyle name="40% — акцент2 37" xfId="8360"/>
    <cellStyle name="40% — акцент2 38" xfId="8542"/>
    <cellStyle name="40% — акцент2 39" xfId="8687"/>
    <cellStyle name="40% - Акцент2 4" xfId="1525"/>
    <cellStyle name="40% — акцент2 4" xfId="1526"/>
    <cellStyle name="40% - Акцент2 4 2" xfId="1527"/>
    <cellStyle name="40% - Акцент2 4 2 2" xfId="1528"/>
    <cellStyle name="40% - Акцент2 4 3" xfId="1529"/>
    <cellStyle name="40% - Акцент2 4 3 2" xfId="1530"/>
    <cellStyle name="40% - Акцент2 4_46EE.2011(v1.0)" xfId="1531"/>
    <cellStyle name="40% — акцент2 40" xfId="8826"/>
    <cellStyle name="40% — акцент2 41" xfId="9071"/>
    <cellStyle name="40% — акцент2 42" xfId="9200"/>
    <cellStyle name="40% — акцент2 43" xfId="9332"/>
    <cellStyle name="40% — акцент2 44" xfId="9422"/>
    <cellStyle name="40% — акцент2 45" xfId="9511"/>
    <cellStyle name="40% — акцент2 46" xfId="9592"/>
    <cellStyle name="40% — акцент2 47" xfId="9542"/>
    <cellStyle name="40% — акцент2 48" xfId="9720"/>
    <cellStyle name="40% — акцент2 49" xfId="9913"/>
    <cellStyle name="40% - Акцент2 5" xfId="1532"/>
    <cellStyle name="40% — акцент2 5" xfId="1533"/>
    <cellStyle name="40% - Акцент2 5 2" xfId="1534"/>
    <cellStyle name="40% - Акцент2 5 2 2" xfId="1535"/>
    <cellStyle name="40% - Акцент2 5 3" xfId="1536"/>
    <cellStyle name="40% - Акцент2 5 3 2" xfId="1537"/>
    <cellStyle name="40% - Акцент2 5_46EE.2011(v1.0)" xfId="1538"/>
    <cellStyle name="40% — акцент2 50" xfId="10156"/>
    <cellStyle name="40% — акцент2 51" xfId="11159"/>
    <cellStyle name="40% — акцент2 52" xfId="11394"/>
    <cellStyle name="40% — акцент2 53" xfId="11629"/>
    <cellStyle name="40% — акцент2 54" xfId="11864"/>
    <cellStyle name="40% — акцент2 55" xfId="12099"/>
    <cellStyle name="40% — акцент2 56" xfId="12334"/>
    <cellStyle name="40% — акцент2 57" xfId="12569"/>
    <cellStyle name="40% — акцент2 58" xfId="12804"/>
    <cellStyle name="40% — акцент2 59" xfId="13039"/>
    <cellStyle name="40% - Акцент2 6" xfId="1539"/>
    <cellStyle name="40% — акцент2 6" xfId="1540"/>
    <cellStyle name="40% - Акцент2 6 2" xfId="1541"/>
    <cellStyle name="40% - Акцент2 6 2 2" xfId="1542"/>
    <cellStyle name="40% - Акцент2 6 3" xfId="1543"/>
    <cellStyle name="40% - Акцент2 6 3 2" xfId="1544"/>
    <cellStyle name="40% - Акцент2 6_46EE.2011(v1.0)" xfId="1545"/>
    <cellStyle name="40% — акцент2 60" xfId="13274"/>
    <cellStyle name="40% — акцент2 61" xfId="13509"/>
    <cellStyle name="40% — акцент2 62" xfId="13744"/>
    <cellStyle name="40% — акцент2 63" xfId="13978"/>
    <cellStyle name="40% — акцент2 64" xfId="14204"/>
    <cellStyle name="40% — акцент2 65" xfId="14428"/>
    <cellStyle name="40% — акцент2 66" xfId="14650"/>
    <cellStyle name="40% — акцент2 67" xfId="14860"/>
    <cellStyle name="40% — акцент2 68" xfId="15054"/>
    <cellStyle name="40% — акцент2 69" xfId="15236"/>
    <cellStyle name="40% - Акцент2 7" xfId="1546"/>
    <cellStyle name="40% — акцент2 7" xfId="1547"/>
    <cellStyle name="40% - Акцент2 7 2" xfId="1548"/>
    <cellStyle name="40% - Акцент2 7 2 2" xfId="1549"/>
    <cellStyle name="40% - Акцент2 7 3" xfId="1550"/>
    <cellStyle name="40% - Акцент2 7 3 2" xfId="1551"/>
    <cellStyle name="40% - Акцент2 7_46EE.2011(v1.0)" xfId="1552"/>
    <cellStyle name="40% — акцент2 70" xfId="15380"/>
    <cellStyle name="40% — акцент2 71" xfId="15516"/>
    <cellStyle name="40% — акцент2 72" xfId="15633"/>
    <cellStyle name="40% — акцент2 73" xfId="15709"/>
    <cellStyle name="40% - Акцент2 8" xfId="1553"/>
    <cellStyle name="40% — акцент2 8" xfId="1554"/>
    <cellStyle name="40% - Акцент2 8 2" xfId="1555"/>
    <cellStyle name="40% - Акцент2 8 2 2" xfId="1556"/>
    <cellStyle name="40% - Акцент2 8 3" xfId="1557"/>
    <cellStyle name="40% - Акцент2 8 3 2" xfId="1558"/>
    <cellStyle name="40% - Акцент2 8 4" xfId="1559"/>
    <cellStyle name="40% - Акцент2 8_46EE.2011(v1.0)" xfId="1560"/>
    <cellStyle name="40% - Акцент2 9" xfId="1561"/>
    <cellStyle name="40% — акцент2 9" xfId="1562"/>
    <cellStyle name="40% - Акцент2 9 2" xfId="1563"/>
    <cellStyle name="40% - Акцент2 9 2 2" xfId="1564"/>
    <cellStyle name="40% - Акцент2 9 3" xfId="1565"/>
    <cellStyle name="40% - Акцент2 9 3 2" xfId="1566"/>
    <cellStyle name="40% - Акцент2 9 4" xfId="1567"/>
    <cellStyle name="40% - Акцент2 9_46EE.2011(v1.0)" xfId="1568"/>
    <cellStyle name="40% — акцент2_Расчет тарифа на тэ 2015 СЛФ" xfId="1569"/>
    <cellStyle name="40% — акцент3" xfId="1570"/>
    <cellStyle name="40% - Акцент3 10" xfId="1571"/>
    <cellStyle name="40% — акцент3 10" xfId="1572"/>
    <cellStyle name="40% - Акцент3 10 2" xfId="1573"/>
    <cellStyle name="40% - Акцент3 11" xfId="1574"/>
    <cellStyle name="40% — акцент3 11" xfId="1575"/>
    <cellStyle name="40% - Акцент3 11 2" xfId="1576"/>
    <cellStyle name="40% — акцент3 12" xfId="1577"/>
    <cellStyle name="40% — акцент3 13" xfId="1578"/>
    <cellStyle name="40% — акцент3 14" xfId="1579"/>
    <cellStyle name="40% — акцент3 15" xfId="1580"/>
    <cellStyle name="40% — акцент3 16" xfId="1581"/>
    <cellStyle name="40% — акцент3 17" xfId="1582"/>
    <cellStyle name="40% — акцент3 18" xfId="1583"/>
    <cellStyle name="40% — акцент3 19" xfId="1584"/>
    <cellStyle name="40% - Акцент3 2" xfId="1585"/>
    <cellStyle name="40% — акцент3 2" xfId="1586"/>
    <cellStyle name="40% - Акцент3 2 10" xfId="1587"/>
    <cellStyle name="40% — акцент3 2 10" xfId="6659"/>
    <cellStyle name="40% - Акцент3 2 10 10" xfId="8526"/>
    <cellStyle name="40% - Акцент3 2 10 11" xfId="8671"/>
    <cellStyle name="40% - Акцент3 2 10 12" xfId="9938"/>
    <cellStyle name="40% - Акцент3 2 10 13" xfId="10719"/>
    <cellStyle name="40% - Акцент3 2 10 14" xfId="11134"/>
    <cellStyle name="40% - Акцент3 2 10 15" xfId="11369"/>
    <cellStyle name="40% - Акцент3 2 10 16" xfId="11604"/>
    <cellStyle name="40% - Акцент3 2 10 17" xfId="11839"/>
    <cellStyle name="40% - Акцент3 2 10 18" xfId="12074"/>
    <cellStyle name="40% - Акцент3 2 10 19" xfId="12309"/>
    <cellStyle name="40% - Акцент3 2 10 2" xfId="4702"/>
    <cellStyle name="40% - Акцент3 2 10 20" xfId="12544"/>
    <cellStyle name="40% - Акцент3 2 10 21" xfId="12779"/>
    <cellStyle name="40% - Акцент3 2 10 22" xfId="13014"/>
    <cellStyle name="40% - Акцент3 2 10 23" xfId="13249"/>
    <cellStyle name="40% - Акцент3 2 10 24" xfId="13484"/>
    <cellStyle name="40% - Акцент3 2 10 25" xfId="13719"/>
    <cellStyle name="40% - Акцент3 2 10 26" xfId="13953"/>
    <cellStyle name="40% - Акцент3 2 10 27" xfId="14179"/>
    <cellStyle name="40% - Акцент3 2 10 28" xfId="14405"/>
    <cellStyle name="40% - Акцент3 2 10 29" xfId="14625"/>
    <cellStyle name="40% - Акцент3 2 10 3" xfId="7035"/>
    <cellStyle name="40% - Акцент3 2 10 30" xfId="14841"/>
    <cellStyle name="40% - Акцент3 2 10 31" xfId="15037"/>
    <cellStyle name="40% - Акцент3 2 10 32" xfId="15220"/>
    <cellStyle name="40% - Акцент3 2 10 33" xfId="15364"/>
    <cellStyle name="40% - Акцент3 2 10 4" xfId="7253"/>
    <cellStyle name="40% - Акцент3 2 10 5" xfId="7480"/>
    <cellStyle name="40% - Акцент3 2 10 6" xfId="7707"/>
    <cellStyle name="40% - Акцент3 2 10 7" xfId="7929"/>
    <cellStyle name="40% - Акцент3 2 10 8" xfId="8145"/>
    <cellStyle name="40% - Акцент3 2 10 9" xfId="8342"/>
    <cellStyle name="40% - Акцент3 2 11" xfId="4700"/>
    <cellStyle name="40% — акцент3 2 11" xfId="7036"/>
    <cellStyle name="40% - Акцент3 2 12" xfId="5604"/>
    <cellStyle name="40% — акцент3 2 12" xfId="7254"/>
    <cellStyle name="40% - Акцент3 2 13" xfId="6022"/>
    <cellStyle name="40% — акцент3 2 13" xfId="7481"/>
    <cellStyle name="40% - Акцент3 2 14" xfId="5544"/>
    <cellStyle name="40% — акцент3 2 14" xfId="7708"/>
    <cellStyle name="40% - Акцент3 2 15" xfId="6100"/>
    <cellStyle name="40% — акцент3 2 15" xfId="7930"/>
    <cellStyle name="40% - Акцент3 2 16" xfId="6211"/>
    <cellStyle name="40% — акцент3 2 16" xfId="8146"/>
    <cellStyle name="40% - Акцент3 2 17" xfId="6342"/>
    <cellStyle name="40% — акцент3 2 17" xfId="8343"/>
    <cellStyle name="40% - Акцент3 2 18" xfId="6494"/>
    <cellStyle name="40% — акцент3 2 18" xfId="8527"/>
    <cellStyle name="40% - Акцент3 2 19" xfId="6661"/>
    <cellStyle name="40% — акцент3 2 19" xfId="8672"/>
    <cellStyle name="40% - Акцент3 2 2" xfId="1588"/>
    <cellStyle name="40% — акцент3 2 2" xfId="4701"/>
    <cellStyle name="40% - Акцент3 2 2 10" xfId="6490"/>
    <cellStyle name="40% - Акцент3 2 2 11" xfId="6657"/>
    <cellStyle name="40% - Акцент3 2 2 12" xfId="7034"/>
    <cellStyle name="40% - Акцент3 2 2 13" xfId="7252"/>
    <cellStyle name="40% - Акцент3 2 2 14" xfId="7479"/>
    <cellStyle name="40% - Акцент3 2 2 15" xfId="7706"/>
    <cellStyle name="40% - Акцент3 2 2 16" xfId="7928"/>
    <cellStyle name="40% - Акцент3 2 2 17" xfId="8144"/>
    <cellStyle name="40% - Акцент3 2 2 18" xfId="8341"/>
    <cellStyle name="40% - Акцент3 2 2 19" xfId="8525"/>
    <cellStyle name="40% - Акцент3 2 2 2" xfId="1589"/>
    <cellStyle name="40% - Акцент3 2 2 20" xfId="8670"/>
    <cellStyle name="40% - Акцент3 2 2 21" xfId="8835"/>
    <cellStyle name="40% - Акцент3 2 2 22" xfId="9079"/>
    <cellStyle name="40% - Акцент3 2 2 23" xfId="9191"/>
    <cellStyle name="40% - Акцент3 2 2 24" xfId="9323"/>
    <cellStyle name="40% - Акцент3 2 2 25" xfId="9413"/>
    <cellStyle name="40% - Акцент3 2 2 26" xfId="9502"/>
    <cellStyle name="40% - Акцент3 2 2 27" xfId="9584"/>
    <cellStyle name="40% - Акцент3 2 2 28" xfId="9488"/>
    <cellStyle name="40% - Акцент3 2 2 29" xfId="9712"/>
    <cellStyle name="40% - Акцент3 2 2 3" xfId="4703"/>
    <cellStyle name="40% - Акцент3 2 2 30" xfId="9939"/>
    <cellStyle name="40% - Акцент3 2 2 31" xfId="10720"/>
    <cellStyle name="40% - Акцент3 2 2 32" xfId="11133"/>
    <cellStyle name="40% - Акцент3 2 2 33" xfId="11368"/>
    <cellStyle name="40% - Акцент3 2 2 34" xfId="11603"/>
    <cellStyle name="40% - Акцент3 2 2 35" xfId="11838"/>
    <cellStyle name="40% - Акцент3 2 2 36" xfId="12073"/>
    <cellStyle name="40% - Акцент3 2 2 37" xfId="12308"/>
    <cellStyle name="40% - Акцент3 2 2 38" xfId="12543"/>
    <cellStyle name="40% - Акцент3 2 2 39" xfId="12778"/>
    <cellStyle name="40% - Акцент3 2 2 4" xfId="5607"/>
    <cellStyle name="40% - Акцент3 2 2 40" xfId="13013"/>
    <cellStyle name="40% - Акцент3 2 2 41" xfId="13248"/>
    <cellStyle name="40% - Акцент3 2 2 42" xfId="13483"/>
    <cellStyle name="40% - Акцент3 2 2 43" xfId="13718"/>
    <cellStyle name="40% - Акцент3 2 2 44" xfId="13952"/>
    <cellStyle name="40% - Акцент3 2 2 45" xfId="14178"/>
    <cellStyle name="40% - Акцент3 2 2 46" xfId="14404"/>
    <cellStyle name="40% - Акцент3 2 2 47" xfId="14624"/>
    <cellStyle name="40% - Акцент3 2 2 48" xfId="14840"/>
    <cellStyle name="40% - Акцент3 2 2 49" xfId="15036"/>
    <cellStyle name="40% - Акцент3 2 2 5" xfId="6019"/>
    <cellStyle name="40% - Акцент3 2 2 50" xfId="15219"/>
    <cellStyle name="40% - Акцент3 2 2 51" xfId="15363"/>
    <cellStyle name="40% - Акцент3 2 2 52" xfId="15525"/>
    <cellStyle name="40% - Акцент3 2 2 53" xfId="15625"/>
    <cellStyle name="40% - Акцент3 2 2 54" xfId="15701"/>
    <cellStyle name="40% - Акцент3 2 2 6" xfId="5547"/>
    <cellStyle name="40% - Акцент3 2 2 7" xfId="6096"/>
    <cellStyle name="40% - Акцент3 2 2 8" xfId="6207"/>
    <cellStyle name="40% - Акцент3 2 2 9" xfId="6339"/>
    <cellStyle name="40% - Акцент3 2 20" xfId="7037"/>
    <cellStyle name="40% — акцент3 2 20" xfId="8834"/>
    <cellStyle name="40% - Акцент3 2 21" xfId="7255"/>
    <cellStyle name="40% — акцент3 2 21" xfId="9078"/>
    <cellStyle name="40% - Акцент3 2 22" xfId="7482"/>
    <cellStyle name="40% — акцент3 2 22" xfId="9192"/>
    <cellStyle name="40% - Акцент3 2 23" xfId="7709"/>
    <cellStyle name="40% — акцент3 2 23" xfId="9324"/>
    <cellStyle name="40% - Акцент3 2 24" xfId="7931"/>
    <cellStyle name="40% — акцент3 2 24" xfId="9414"/>
    <cellStyle name="40% - Акцент3 2 25" xfId="8147"/>
    <cellStyle name="40% — акцент3 2 25" xfId="9503"/>
    <cellStyle name="40% - Акцент3 2 26" xfId="8344"/>
    <cellStyle name="40% — акцент3 2 26" xfId="9585"/>
    <cellStyle name="40% - Акцент3 2 27" xfId="8528"/>
    <cellStyle name="40% — акцент3 2 27" xfId="9494"/>
    <cellStyle name="40% - Акцент3 2 28" xfId="8673"/>
    <cellStyle name="40% — акцент3 2 28" xfId="9713"/>
    <cellStyle name="40% - Акцент3 2 29" xfId="8833"/>
    <cellStyle name="40% — акцент3 2 29" xfId="9937"/>
    <cellStyle name="40% - Акцент3 2 3" xfId="1590"/>
    <cellStyle name="40% — акцент3 2 3" xfId="5605"/>
    <cellStyle name="40% - Акцент3 2 3 10" xfId="6656"/>
    <cellStyle name="40% - Акцент3 2 3 11" xfId="7033"/>
    <cellStyle name="40% - Акцент3 2 3 12" xfId="7251"/>
    <cellStyle name="40% - Акцент3 2 3 13" xfId="7478"/>
    <cellStyle name="40% - Акцент3 2 3 14" xfId="7705"/>
    <cellStyle name="40% - Акцент3 2 3 15" xfId="7927"/>
    <cellStyle name="40% - Акцент3 2 3 16" xfId="8143"/>
    <cellStyle name="40% - Акцент3 2 3 17" xfId="8340"/>
    <cellStyle name="40% - Акцент3 2 3 18" xfId="8524"/>
    <cellStyle name="40% - Акцент3 2 3 19" xfId="8669"/>
    <cellStyle name="40% - Акцент3 2 3 2" xfId="1591"/>
    <cellStyle name="40% - Акцент3 2 3 20" xfId="9940"/>
    <cellStyle name="40% - Акцент3 2 3 21" xfId="10721"/>
    <cellStyle name="40% - Акцент3 2 3 22" xfId="11132"/>
    <cellStyle name="40% - Акцент3 2 3 23" xfId="11367"/>
    <cellStyle name="40% - Акцент3 2 3 24" xfId="11602"/>
    <cellStyle name="40% - Акцент3 2 3 25" xfId="11837"/>
    <cellStyle name="40% - Акцент3 2 3 26" xfId="12072"/>
    <cellStyle name="40% - Акцент3 2 3 27" xfId="12307"/>
    <cellStyle name="40% - Акцент3 2 3 28" xfId="12542"/>
    <cellStyle name="40% - Акцент3 2 3 29" xfId="12777"/>
    <cellStyle name="40% - Акцент3 2 3 3" xfId="4704"/>
    <cellStyle name="40% - Акцент3 2 3 30" xfId="13012"/>
    <cellStyle name="40% - Акцент3 2 3 31" xfId="13247"/>
    <cellStyle name="40% - Акцент3 2 3 32" xfId="13482"/>
    <cellStyle name="40% - Акцент3 2 3 33" xfId="13717"/>
    <cellStyle name="40% - Акцент3 2 3 34" xfId="13951"/>
    <cellStyle name="40% - Акцент3 2 3 35" xfId="14177"/>
    <cellStyle name="40% - Акцент3 2 3 36" xfId="14403"/>
    <cellStyle name="40% - Акцент3 2 3 37" xfId="14623"/>
    <cellStyle name="40% - Акцент3 2 3 38" xfId="14839"/>
    <cellStyle name="40% - Акцент3 2 3 39" xfId="15035"/>
    <cellStyle name="40% - Акцент3 2 3 4" xfId="6018"/>
    <cellStyle name="40% - Акцент3 2 3 40" xfId="15218"/>
    <cellStyle name="40% - Акцент3 2 3 41" xfId="15362"/>
    <cellStyle name="40% - Акцент3 2 3 5" xfId="5548"/>
    <cellStyle name="40% - Акцент3 2 3 6" xfId="6095"/>
    <cellStyle name="40% - Акцент3 2 3 7" xfId="6206"/>
    <cellStyle name="40% - Акцент3 2 3 8" xfId="6338"/>
    <cellStyle name="40% - Акцент3 2 3 9" xfId="6489"/>
    <cellStyle name="40% - Акцент3 2 30" xfId="9077"/>
    <cellStyle name="40% — акцент3 2 30" xfId="10718"/>
    <cellStyle name="40% - Акцент3 2 31" xfId="9193"/>
    <cellStyle name="40% — акцент3 2 31" xfId="11135"/>
    <cellStyle name="40% - Акцент3 2 32" xfId="9325"/>
    <cellStyle name="40% — акцент3 2 32" xfId="11370"/>
    <cellStyle name="40% - Акцент3 2 33" xfId="9415"/>
    <cellStyle name="40% — акцент3 2 33" xfId="11605"/>
    <cellStyle name="40% - Акцент3 2 34" xfId="9504"/>
    <cellStyle name="40% — акцент3 2 34" xfId="11840"/>
    <cellStyle name="40% - Акцент3 2 35" xfId="9586"/>
    <cellStyle name="40% — акцент3 2 35" xfId="12075"/>
    <cellStyle name="40% - Акцент3 2 36" xfId="9500"/>
    <cellStyle name="40% — акцент3 2 36" xfId="12310"/>
    <cellStyle name="40% - Акцент3 2 37" xfId="9714"/>
    <cellStyle name="40% — акцент3 2 37" xfId="12545"/>
    <cellStyle name="40% - Акцент3 2 38" xfId="9936"/>
    <cellStyle name="40% — акцент3 2 38" xfId="12780"/>
    <cellStyle name="40% - Акцент3 2 39" xfId="10717"/>
    <cellStyle name="40% — акцент3 2 39" xfId="13015"/>
    <cellStyle name="40% - Акцент3 2 4" xfId="1592"/>
    <cellStyle name="40% — акцент3 2 4" xfId="6021"/>
    <cellStyle name="40% - Акцент3 2 4 10" xfId="7250"/>
    <cellStyle name="40% - Акцент3 2 4 11" xfId="7477"/>
    <cellStyle name="40% - Акцент3 2 4 12" xfId="7704"/>
    <cellStyle name="40% - Акцент3 2 4 13" xfId="7926"/>
    <cellStyle name="40% - Акцент3 2 4 14" xfId="8142"/>
    <cellStyle name="40% - Акцент3 2 4 15" xfId="8339"/>
    <cellStyle name="40% - Акцент3 2 4 16" xfId="8523"/>
    <cellStyle name="40% - Акцент3 2 4 17" xfId="8668"/>
    <cellStyle name="40% - Акцент3 2 4 18" xfId="9941"/>
    <cellStyle name="40% - Акцент3 2 4 19" xfId="10722"/>
    <cellStyle name="40% - Акцент3 2 4 2" xfId="4705"/>
    <cellStyle name="40% - Акцент3 2 4 20" xfId="11131"/>
    <cellStyle name="40% - Акцент3 2 4 21" xfId="11366"/>
    <cellStyle name="40% - Акцент3 2 4 22" xfId="11601"/>
    <cellStyle name="40% - Акцент3 2 4 23" xfId="11836"/>
    <cellStyle name="40% - Акцент3 2 4 24" xfId="12071"/>
    <cellStyle name="40% - Акцент3 2 4 25" xfId="12306"/>
    <cellStyle name="40% - Акцент3 2 4 26" xfId="12541"/>
    <cellStyle name="40% - Акцент3 2 4 27" xfId="12776"/>
    <cellStyle name="40% - Акцент3 2 4 28" xfId="13011"/>
    <cellStyle name="40% - Акцент3 2 4 29" xfId="13246"/>
    <cellStyle name="40% - Акцент3 2 4 3" xfId="5550"/>
    <cellStyle name="40% - Акцент3 2 4 30" xfId="13481"/>
    <cellStyle name="40% - Акцент3 2 4 31" xfId="13716"/>
    <cellStyle name="40% - Акцент3 2 4 32" xfId="13950"/>
    <cellStyle name="40% - Акцент3 2 4 33" xfId="14176"/>
    <cellStyle name="40% - Акцент3 2 4 34" xfId="14402"/>
    <cellStyle name="40% - Акцент3 2 4 35" xfId="14622"/>
    <cellStyle name="40% - Акцент3 2 4 36" xfId="14838"/>
    <cellStyle name="40% - Акцент3 2 4 37" xfId="15034"/>
    <cellStyle name="40% - Акцент3 2 4 38" xfId="15217"/>
    <cellStyle name="40% - Акцент3 2 4 39" xfId="15361"/>
    <cellStyle name="40% - Акцент3 2 4 4" xfId="6094"/>
    <cellStyle name="40% - Акцент3 2 4 5" xfId="6205"/>
    <cellStyle name="40% - Акцент3 2 4 6" xfId="6337"/>
    <cellStyle name="40% - Акцент3 2 4 7" xfId="6488"/>
    <cellStyle name="40% - Акцент3 2 4 8" xfId="6655"/>
    <cellStyle name="40% - Акцент3 2 4 9" xfId="7032"/>
    <cellStyle name="40% - Акцент3 2 40" xfId="11136"/>
    <cellStyle name="40% — акцент3 2 40" xfId="13250"/>
    <cellStyle name="40% - Акцент3 2 41" xfId="11371"/>
    <cellStyle name="40% — акцент3 2 41" xfId="13485"/>
    <cellStyle name="40% - Акцент3 2 42" xfId="11606"/>
    <cellStyle name="40% — акцент3 2 42" xfId="13720"/>
    <cellStyle name="40% - Акцент3 2 43" xfId="11841"/>
    <cellStyle name="40% — акцент3 2 43" xfId="13954"/>
    <cellStyle name="40% - Акцент3 2 44" xfId="12076"/>
    <cellStyle name="40% — акцент3 2 44" xfId="14180"/>
    <cellStyle name="40% - Акцент3 2 45" xfId="12311"/>
    <cellStyle name="40% — акцент3 2 45" xfId="14406"/>
    <cellStyle name="40% - Акцент3 2 46" xfId="12546"/>
    <cellStyle name="40% — акцент3 2 46" xfId="14626"/>
    <cellStyle name="40% - Акцент3 2 47" xfId="12781"/>
    <cellStyle name="40% — акцент3 2 47" xfId="14842"/>
    <cellStyle name="40% - Акцент3 2 48" xfId="13016"/>
    <cellStyle name="40% — акцент3 2 48" xfId="15038"/>
    <cellStyle name="40% - Акцент3 2 49" xfId="13251"/>
    <cellStyle name="40% — акцент3 2 49" xfId="15221"/>
    <cellStyle name="40% - Акцент3 2 5" xfId="1593"/>
    <cellStyle name="40% — акцент3 2 5" xfId="5545"/>
    <cellStyle name="40% - Акцент3 2 5 10" xfId="7476"/>
    <cellStyle name="40% - Акцент3 2 5 11" xfId="7703"/>
    <cellStyle name="40% - Акцент3 2 5 12" xfId="7925"/>
    <cellStyle name="40% - Акцент3 2 5 13" xfId="8141"/>
    <cellStyle name="40% - Акцент3 2 5 14" xfId="8338"/>
    <cellStyle name="40% - Акцент3 2 5 15" xfId="8522"/>
    <cellStyle name="40% - Акцент3 2 5 16" xfId="8667"/>
    <cellStyle name="40% - Акцент3 2 5 17" xfId="9942"/>
    <cellStyle name="40% - Акцент3 2 5 18" xfId="10723"/>
    <cellStyle name="40% - Акцент3 2 5 19" xfId="11130"/>
    <cellStyle name="40% - Акцент3 2 5 2" xfId="4706"/>
    <cellStyle name="40% - Акцент3 2 5 20" xfId="11365"/>
    <cellStyle name="40% - Акцент3 2 5 21" xfId="11600"/>
    <cellStyle name="40% - Акцент3 2 5 22" xfId="11835"/>
    <cellStyle name="40% - Акцент3 2 5 23" xfId="12070"/>
    <cellStyle name="40% - Акцент3 2 5 24" xfId="12305"/>
    <cellStyle name="40% - Акцент3 2 5 25" xfId="12540"/>
    <cellStyle name="40% - Акцент3 2 5 26" xfId="12775"/>
    <cellStyle name="40% - Акцент3 2 5 27" xfId="13010"/>
    <cellStyle name="40% - Акцент3 2 5 28" xfId="13245"/>
    <cellStyle name="40% - Акцент3 2 5 29" xfId="13480"/>
    <cellStyle name="40% - Акцент3 2 5 3" xfId="6093"/>
    <cellStyle name="40% - Акцент3 2 5 30" xfId="13715"/>
    <cellStyle name="40% - Акцент3 2 5 31" xfId="13949"/>
    <cellStyle name="40% - Акцент3 2 5 32" xfId="14175"/>
    <cellStyle name="40% - Акцент3 2 5 33" xfId="14401"/>
    <cellStyle name="40% - Акцент3 2 5 34" xfId="14621"/>
    <cellStyle name="40% - Акцент3 2 5 35" xfId="14837"/>
    <cellStyle name="40% - Акцент3 2 5 36" xfId="15033"/>
    <cellStyle name="40% - Акцент3 2 5 37" xfId="15216"/>
    <cellStyle name="40% - Акцент3 2 5 38" xfId="15360"/>
    <cellStyle name="40% - Акцент3 2 5 4" xfId="6204"/>
    <cellStyle name="40% - Акцент3 2 5 5" xfId="6336"/>
    <cellStyle name="40% - Акцент3 2 5 6" xfId="6487"/>
    <cellStyle name="40% - Акцент3 2 5 7" xfId="6654"/>
    <cellStyle name="40% - Акцент3 2 5 8" xfId="7031"/>
    <cellStyle name="40% - Акцент3 2 5 9" xfId="7249"/>
    <cellStyle name="40% - Акцент3 2 50" xfId="13486"/>
    <cellStyle name="40% — акцент3 2 50" xfId="15365"/>
    <cellStyle name="40% - Акцент3 2 51" xfId="13721"/>
    <cellStyle name="40% — акцент3 2 51" xfId="15524"/>
    <cellStyle name="40% - Акцент3 2 52" xfId="13955"/>
    <cellStyle name="40% — акцент3 2 52" xfId="15626"/>
    <cellStyle name="40% - Акцент3 2 53" xfId="14181"/>
    <cellStyle name="40% — акцент3 2 53" xfId="15702"/>
    <cellStyle name="40% - Акцент3 2 54" xfId="14407"/>
    <cellStyle name="40% - Акцент3 2 55" xfId="14627"/>
    <cellStyle name="40% - Акцент3 2 56" xfId="14843"/>
    <cellStyle name="40% - Акцент3 2 57" xfId="15039"/>
    <cellStyle name="40% - Акцент3 2 58" xfId="15222"/>
    <cellStyle name="40% - Акцент3 2 59" xfId="15366"/>
    <cellStyle name="40% - Акцент3 2 6" xfId="1594"/>
    <cellStyle name="40% — акцент3 2 6" xfId="6098"/>
    <cellStyle name="40% - Акцент3 2 6 10" xfId="7702"/>
    <cellStyle name="40% - Акцент3 2 6 11" xfId="7924"/>
    <cellStyle name="40% - Акцент3 2 6 12" xfId="8140"/>
    <cellStyle name="40% - Акцент3 2 6 13" xfId="8337"/>
    <cellStyle name="40% - Акцент3 2 6 14" xfId="8521"/>
    <cellStyle name="40% - Акцент3 2 6 15" xfId="8666"/>
    <cellStyle name="40% - Акцент3 2 6 16" xfId="9943"/>
    <cellStyle name="40% - Акцент3 2 6 17" xfId="10724"/>
    <cellStyle name="40% - Акцент3 2 6 18" xfId="11129"/>
    <cellStyle name="40% - Акцент3 2 6 19" xfId="11364"/>
    <cellStyle name="40% - Акцент3 2 6 2" xfId="4707"/>
    <cellStyle name="40% - Акцент3 2 6 20" xfId="11599"/>
    <cellStyle name="40% - Акцент3 2 6 21" xfId="11834"/>
    <cellStyle name="40% - Акцент3 2 6 22" xfId="12069"/>
    <cellStyle name="40% - Акцент3 2 6 23" xfId="12304"/>
    <cellStyle name="40% - Акцент3 2 6 24" xfId="12539"/>
    <cellStyle name="40% - Акцент3 2 6 25" xfId="12774"/>
    <cellStyle name="40% - Акцент3 2 6 26" xfId="13009"/>
    <cellStyle name="40% - Акцент3 2 6 27" xfId="13244"/>
    <cellStyle name="40% - Акцент3 2 6 28" xfId="13479"/>
    <cellStyle name="40% - Акцент3 2 6 29" xfId="13714"/>
    <cellStyle name="40% - Акцент3 2 6 3" xfId="6203"/>
    <cellStyle name="40% - Акцент3 2 6 30" xfId="13948"/>
    <cellStyle name="40% - Акцент3 2 6 31" xfId="14174"/>
    <cellStyle name="40% - Акцент3 2 6 32" xfId="14400"/>
    <cellStyle name="40% - Акцент3 2 6 33" xfId="14620"/>
    <cellStyle name="40% - Акцент3 2 6 34" xfId="14836"/>
    <cellStyle name="40% - Акцент3 2 6 35" xfId="15032"/>
    <cellStyle name="40% - Акцент3 2 6 36" xfId="15215"/>
    <cellStyle name="40% - Акцент3 2 6 37" xfId="15359"/>
    <cellStyle name="40% - Акцент3 2 6 4" xfId="6335"/>
    <cellStyle name="40% - Акцент3 2 6 5" xfId="6486"/>
    <cellStyle name="40% - Акцент3 2 6 6" xfId="6653"/>
    <cellStyle name="40% - Акцент3 2 6 7" xfId="7030"/>
    <cellStyle name="40% - Акцент3 2 6 8" xfId="7248"/>
    <cellStyle name="40% - Акцент3 2 6 9" xfId="7475"/>
    <cellStyle name="40% - Акцент3 2 60" xfId="15523"/>
    <cellStyle name="40% - Акцент3 2 61" xfId="15627"/>
    <cellStyle name="40% - Акцент3 2 62" xfId="15703"/>
    <cellStyle name="40% - Акцент3 2 7" xfId="1595"/>
    <cellStyle name="40% — акцент3 2 7" xfId="6210"/>
    <cellStyle name="40% - Акцент3 2 7 10" xfId="7923"/>
    <cellStyle name="40% - Акцент3 2 7 11" xfId="8139"/>
    <cellStyle name="40% - Акцент3 2 7 12" xfId="8336"/>
    <cellStyle name="40% - Акцент3 2 7 13" xfId="8520"/>
    <cellStyle name="40% - Акцент3 2 7 14" xfId="8665"/>
    <cellStyle name="40% - Акцент3 2 7 15" xfId="9944"/>
    <cellStyle name="40% - Акцент3 2 7 16" xfId="10725"/>
    <cellStyle name="40% - Акцент3 2 7 17" xfId="11128"/>
    <cellStyle name="40% - Акцент3 2 7 18" xfId="11363"/>
    <cellStyle name="40% - Акцент3 2 7 19" xfId="11598"/>
    <cellStyle name="40% - Акцент3 2 7 2" xfId="4708"/>
    <cellStyle name="40% - Акцент3 2 7 20" xfId="11833"/>
    <cellStyle name="40% - Акцент3 2 7 21" xfId="12068"/>
    <cellStyle name="40% - Акцент3 2 7 22" xfId="12303"/>
    <cellStyle name="40% - Акцент3 2 7 23" xfId="12538"/>
    <cellStyle name="40% - Акцент3 2 7 24" xfId="12773"/>
    <cellStyle name="40% - Акцент3 2 7 25" xfId="13008"/>
    <cellStyle name="40% - Акцент3 2 7 26" xfId="13243"/>
    <cellStyle name="40% - Акцент3 2 7 27" xfId="13478"/>
    <cellStyle name="40% - Акцент3 2 7 28" xfId="13713"/>
    <cellStyle name="40% - Акцент3 2 7 29" xfId="13947"/>
    <cellStyle name="40% - Акцент3 2 7 3" xfId="6331"/>
    <cellStyle name="40% - Акцент3 2 7 30" xfId="14173"/>
    <cellStyle name="40% - Акцент3 2 7 31" xfId="14399"/>
    <cellStyle name="40% - Акцент3 2 7 32" xfId="14619"/>
    <cellStyle name="40% - Акцент3 2 7 33" xfId="14835"/>
    <cellStyle name="40% - Акцент3 2 7 34" xfId="15031"/>
    <cellStyle name="40% - Акцент3 2 7 35" xfId="15214"/>
    <cellStyle name="40% - Акцент3 2 7 36" xfId="15358"/>
    <cellStyle name="40% - Акцент3 2 7 4" xfId="6485"/>
    <cellStyle name="40% - Акцент3 2 7 5" xfId="6652"/>
    <cellStyle name="40% - Акцент3 2 7 6" xfId="7029"/>
    <cellStyle name="40% - Акцент3 2 7 7" xfId="7247"/>
    <cellStyle name="40% - Акцент3 2 7 8" xfId="7474"/>
    <cellStyle name="40% - Акцент3 2 7 9" xfId="7701"/>
    <cellStyle name="40% - Акцент3 2 8" xfId="1596"/>
    <cellStyle name="40% — акцент3 2 8" xfId="6341"/>
    <cellStyle name="40% - Акцент3 2 8 10" xfId="8138"/>
    <cellStyle name="40% - Акцент3 2 8 11" xfId="8335"/>
    <cellStyle name="40% - Акцент3 2 8 12" xfId="8519"/>
    <cellStyle name="40% - Акцент3 2 8 13" xfId="8664"/>
    <cellStyle name="40% - Акцент3 2 8 14" xfId="9945"/>
    <cellStyle name="40% - Акцент3 2 8 15" xfId="10726"/>
    <cellStyle name="40% - Акцент3 2 8 16" xfId="11127"/>
    <cellStyle name="40% - Акцент3 2 8 17" xfId="11362"/>
    <cellStyle name="40% - Акцент3 2 8 18" xfId="11597"/>
    <cellStyle name="40% - Акцент3 2 8 19" xfId="11832"/>
    <cellStyle name="40% - Акцент3 2 8 2" xfId="4709"/>
    <cellStyle name="40% - Акцент3 2 8 20" xfId="12067"/>
    <cellStyle name="40% - Акцент3 2 8 21" xfId="12302"/>
    <cellStyle name="40% - Акцент3 2 8 22" xfId="12537"/>
    <cellStyle name="40% - Акцент3 2 8 23" xfId="12772"/>
    <cellStyle name="40% - Акцент3 2 8 24" xfId="13007"/>
    <cellStyle name="40% - Акцент3 2 8 25" xfId="13242"/>
    <cellStyle name="40% - Акцент3 2 8 26" xfId="13477"/>
    <cellStyle name="40% - Акцент3 2 8 27" xfId="13712"/>
    <cellStyle name="40% - Акцент3 2 8 28" xfId="13946"/>
    <cellStyle name="40% - Акцент3 2 8 29" xfId="14172"/>
    <cellStyle name="40% - Акцент3 2 8 3" xfId="6484"/>
    <cellStyle name="40% - Акцент3 2 8 30" xfId="14398"/>
    <cellStyle name="40% - Акцент3 2 8 31" xfId="14618"/>
    <cellStyle name="40% - Акцент3 2 8 32" xfId="14834"/>
    <cellStyle name="40% - Акцент3 2 8 33" xfId="15030"/>
    <cellStyle name="40% - Акцент3 2 8 34" xfId="15213"/>
    <cellStyle name="40% - Акцент3 2 8 35" xfId="15357"/>
    <cellStyle name="40% - Акцент3 2 8 4" xfId="6651"/>
    <cellStyle name="40% - Акцент3 2 8 5" xfId="7028"/>
    <cellStyle name="40% - Акцент3 2 8 6" xfId="7246"/>
    <cellStyle name="40% - Акцент3 2 8 7" xfId="7473"/>
    <cellStyle name="40% - Акцент3 2 8 8" xfId="7700"/>
    <cellStyle name="40% - Акцент3 2 8 9" xfId="7922"/>
    <cellStyle name="40% - Акцент3 2 9" xfId="1597"/>
    <cellStyle name="40% — акцент3 2 9" xfId="6492"/>
    <cellStyle name="40% - Акцент3 2 9 10" xfId="8334"/>
    <cellStyle name="40% - Акцент3 2 9 11" xfId="8518"/>
    <cellStyle name="40% - Акцент3 2 9 12" xfId="8663"/>
    <cellStyle name="40% - Акцент3 2 9 13" xfId="9946"/>
    <cellStyle name="40% - Акцент3 2 9 14" xfId="10727"/>
    <cellStyle name="40% - Акцент3 2 9 15" xfId="11126"/>
    <cellStyle name="40% - Акцент3 2 9 16" xfId="11361"/>
    <cellStyle name="40% - Акцент3 2 9 17" xfId="11596"/>
    <cellStyle name="40% - Акцент3 2 9 18" xfId="11831"/>
    <cellStyle name="40% - Акцент3 2 9 19" xfId="12066"/>
    <cellStyle name="40% - Акцент3 2 9 2" xfId="4710"/>
    <cellStyle name="40% - Акцент3 2 9 20" xfId="12301"/>
    <cellStyle name="40% - Акцент3 2 9 21" xfId="12536"/>
    <cellStyle name="40% - Акцент3 2 9 22" xfId="12771"/>
    <cellStyle name="40% - Акцент3 2 9 23" xfId="13006"/>
    <cellStyle name="40% - Акцент3 2 9 24" xfId="13241"/>
    <cellStyle name="40% - Акцент3 2 9 25" xfId="13476"/>
    <cellStyle name="40% - Акцент3 2 9 26" xfId="13711"/>
    <cellStyle name="40% - Акцент3 2 9 27" xfId="13945"/>
    <cellStyle name="40% - Акцент3 2 9 28" xfId="14171"/>
    <cellStyle name="40% - Акцент3 2 9 29" xfId="14397"/>
    <cellStyle name="40% - Акцент3 2 9 3" xfId="6647"/>
    <cellStyle name="40% - Акцент3 2 9 30" xfId="14617"/>
    <cellStyle name="40% - Акцент3 2 9 31" xfId="14833"/>
    <cellStyle name="40% - Акцент3 2 9 32" xfId="15029"/>
    <cellStyle name="40% - Акцент3 2 9 33" xfId="15212"/>
    <cellStyle name="40% - Акцент3 2 9 34" xfId="15356"/>
    <cellStyle name="40% - Акцент3 2 9 4" xfId="7027"/>
    <cellStyle name="40% - Акцент3 2 9 5" xfId="7245"/>
    <cellStyle name="40% - Акцент3 2 9 6" xfId="7472"/>
    <cellStyle name="40% - Акцент3 2 9 7" xfId="7699"/>
    <cellStyle name="40% - Акцент3 2 9 8" xfId="7921"/>
    <cellStyle name="40% - Акцент3 2 9 9" xfId="8137"/>
    <cellStyle name="40% - Акцент3 2_46EE.2011(v1.0)" xfId="1598"/>
    <cellStyle name="40% — акцент3 20" xfId="1599"/>
    <cellStyle name="40% — акцент3 21" xfId="1600"/>
    <cellStyle name="40% — акцент3 22" xfId="4699"/>
    <cellStyle name="40% — акцент3 23" xfId="5603"/>
    <cellStyle name="40% — акцент3 24" xfId="6023"/>
    <cellStyle name="40% — акцент3 25" xfId="5543"/>
    <cellStyle name="40% — акцент3 26" xfId="6101"/>
    <cellStyle name="40% — акцент3 27" xfId="6212"/>
    <cellStyle name="40% — акцент3 28" xfId="6343"/>
    <cellStyle name="40% — акцент3 29" xfId="6495"/>
    <cellStyle name="40% - Акцент3 3" xfId="1601"/>
    <cellStyle name="40% — акцент3 3" xfId="1602"/>
    <cellStyle name="40% - Акцент3 3 10" xfId="1603"/>
    <cellStyle name="40% - Акцент3 3 10 2" xfId="4712"/>
    <cellStyle name="40% - Акцент3 3 10 3" xfId="9948"/>
    <cellStyle name="40% - Акцент3 3 11" xfId="1604"/>
    <cellStyle name="40% - Акцент3 3 12" xfId="4711"/>
    <cellStyle name="40% - Акцент3 3 13" xfId="5615"/>
    <cellStyle name="40% - Акцент3 3 14" xfId="6011"/>
    <cellStyle name="40% - Акцент3 3 15" xfId="5556"/>
    <cellStyle name="40% - Акцент3 3 16" xfId="6083"/>
    <cellStyle name="40% - Акцент3 3 17" xfId="5341"/>
    <cellStyle name="40% - Акцент3 3 18" xfId="6324"/>
    <cellStyle name="40% - Акцент3 3 19" xfId="6474"/>
    <cellStyle name="40% - Акцент3 3 2" xfId="1605"/>
    <cellStyle name="40% - Акцент3 3 2 2" xfId="1606"/>
    <cellStyle name="40% - Акцент3 3 2 3" xfId="4713"/>
    <cellStyle name="40% - Акцент3 3 2 4" xfId="8837"/>
    <cellStyle name="40% - Акцент3 3 20" xfId="6640"/>
    <cellStyle name="40% - Акцент3 3 21" xfId="7026"/>
    <cellStyle name="40% - Акцент3 3 22" xfId="7244"/>
    <cellStyle name="40% - Акцент3 3 23" xfId="7471"/>
    <cellStyle name="40% - Акцент3 3 24" xfId="7698"/>
    <cellStyle name="40% - Акцент3 3 25" xfId="7920"/>
    <cellStyle name="40% - Акцент3 3 26" xfId="8136"/>
    <cellStyle name="40% - Акцент3 3 27" xfId="8333"/>
    <cellStyle name="40% - Акцент3 3 28" xfId="8517"/>
    <cellStyle name="40% - Акцент3 3 29" xfId="8662"/>
    <cellStyle name="40% - Акцент3 3 3" xfId="1607"/>
    <cellStyle name="40% - Акцент3 3 3 2" xfId="1608"/>
    <cellStyle name="40% - Акцент3 3 3 3" xfId="4714"/>
    <cellStyle name="40% - Акцент3 3 3 4" xfId="9950"/>
    <cellStyle name="40% - Акцент3 3 30" xfId="8836"/>
    <cellStyle name="40% - Акцент3 3 31" xfId="9080"/>
    <cellStyle name="40% - Акцент3 3 32" xfId="9190"/>
    <cellStyle name="40% - Акцент3 3 33" xfId="9322"/>
    <cellStyle name="40% - Акцент3 3 34" xfId="9412"/>
    <cellStyle name="40% - Акцент3 3 35" xfId="9501"/>
    <cellStyle name="40% - Акцент3 3 36" xfId="9583"/>
    <cellStyle name="40% - Акцент3 3 37" xfId="9483"/>
    <cellStyle name="40% - Акцент3 3 38" xfId="9711"/>
    <cellStyle name="40% - Акцент3 3 39" xfId="9947"/>
    <cellStyle name="40% - Акцент3 3 4" xfId="1609"/>
    <cellStyle name="40% - Акцент3 3 4 2" xfId="4715"/>
    <cellStyle name="40% - Акцент3 3 4 3" xfId="9951"/>
    <cellStyle name="40% - Акцент3 3 40" xfId="10728"/>
    <cellStyle name="40% - Акцент3 3 41" xfId="11125"/>
    <cellStyle name="40% - Акцент3 3 42" xfId="11360"/>
    <cellStyle name="40% - Акцент3 3 43" xfId="11595"/>
    <cellStyle name="40% - Акцент3 3 44" xfId="11830"/>
    <cellStyle name="40% - Акцент3 3 45" xfId="12065"/>
    <cellStyle name="40% - Акцент3 3 46" xfId="12300"/>
    <cellStyle name="40% - Акцент3 3 47" xfId="12535"/>
    <cellStyle name="40% - Акцент3 3 48" xfId="12770"/>
    <cellStyle name="40% - Акцент3 3 49" xfId="13005"/>
    <cellStyle name="40% - Акцент3 3 5" xfId="1610"/>
    <cellStyle name="40% - Акцент3 3 5 2" xfId="4716"/>
    <cellStyle name="40% - Акцент3 3 5 3" xfId="9952"/>
    <cellStyle name="40% - Акцент3 3 50" xfId="13240"/>
    <cellStyle name="40% - Акцент3 3 51" xfId="13475"/>
    <cellStyle name="40% - Акцент3 3 52" xfId="13710"/>
    <cellStyle name="40% - Акцент3 3 53" xfId="13944"/>
    <cellStyle name="40% - Акцент3 3 54" xfId="14170"/>
    <cellStyle name="40% - Акцент3 3 55" xfId="14396"/>
    <cellStyle name="40% - Акцент3 3 56" xfId="14616"/>
    <cellStyle name="40% - Акцент3 3 57" xfId="14832"/>
    <cellStyle name="40% - Акцент3 3 58" xfId="15028"/>
    <cellStyle name="40% - Акцент3 3 59" xfId="15211"/>
    <cellStyle name="40% - Акцент3 3 6" xfId="1611"/>
    <cellStyle name="40% - Акцент3 3 6 2" xfId="4717"/>
    <cellStyle name="40% - Акцент3 3 6 3" xfId="9953"/>
    <cellStyle name="40% - Акцент3 3 60" xfId="15355"/>
    <cellStyle name="40% - Акцент3 3 61" xfId="15526"/>
    <cellStyle name="40% - Акцент3 3 62" xfId="15624"/>
    <cellStyle name="40% - Акцент3 3 63" xfId="15700"/>
    <cellStyle name="40% - Акцент3 3 7" xfId="1612"/>
    <cellStyle name="40% - Акцент3 3 7 2" xfId="4718"/>
    <cellStyle name="40% - Акцент3 3 7 3" xfId="9954"/>
    <cellStyle name="40% - Акцент3 3 8" xfId="1613"/>
    <cellStyle name="40% - Акцент3 3 8 2" xfId="4719"/>
    <cellStyle name="40% - Акцент3 3 8 3" xfId="9955"/>
    <cellStyle name="40% - Акцент3 3 9" xfId="1614"/>
    <cellStyle name="40% - Акцент3 3 9 2" xfId="4720"/>
    <cellStyle name="40% - Акцент3 3 9 3" xfId="9956"/>
    <cellStyle name="40% - Акцент3 3_46EE.2011(v1.0)" xfId="1615"/>
    <cellStyle name="40% — акцент3 30" xfId="6662"/>
    <cellStyle name="40% — акцент3 31" xfId="7038"/>
    <cellStyle name="40% — акцент3 32" xfId="7256"/>
    <cellStyle name="40% — акцент3 33" xfId="7483"/>
    <cellStyle name="40% — акцент3 34" xfId="7710"/>
    <cellStyle name="40% — акцент3 35" xfId="7932"/>
    <cellStyle name="40% — акцент3 36" xfId="8148"/>
    <cellStyle name="40% — акцент3 37" xfId="8345"/>
    <cellStyle name="40% — акцент3 38" xfId="8529"/>
    <cellStyle name="40% — акцент3 39" xfId="8674"/>
    <cellStyle name="40% - Акцент3 4" xfId="1616"/>
    <cellStyle name="40% — акцент3 4" xfId="1617"/>
    <cellStyle name="40% - Акцент3 4 2" xfId="1618"/>
    <cellStyle name="40% - Акцент3 4 2 2" xfId="1619"/>
    <cellStyle name="40% - Акцент3 4 3" xfId="1620"/>
    <cellStyle name="40% - Акцент3 4 3 2" xfId="1621"/>
    <cellStyle name="40% - Акцент3 4_46EE.2011(v1.0)" xfId="1622"/>
    <cellStyle name="40% — акцент3 40" xfId="8832"/>
    <cellStyle name="40% — акцент3 41" xfId="9076"/>
    <cellStyle name="40% — акцент3 42" xfId="9194"/>
    <cellStyle name="40% — акцент3 43" xfId="9326"/>
    <cellStyle name="40% — акцент3 44" xfId="9416"/>
    <cellStyle name="40% — акцент3 45" xfId="9505"/>
    <cellStyle name="40% — акцент3 46" xfId="9587"/>
    <cellStyle name="40% — акцент3 47" xfId="9506"/>
    <cellStyle name="40% — акцент3 48" xfId="9715"/>
    <cellStyle name="40% — акцент3 49" xfId="9935"/>
    <cellStyle name="40% - Акцент3 5" xfId="1623"/>
    <cellStyle name="40% — акцент3 5" xfId="1624"/>
    <cellStyle name="40% - Акцент3 5 2" xfId="1625"/>
    <cellStyle name="40% - Акцент3 5 2 2" xfId="1626"/>
    <cellStyle name="40% - Акцент3 5 3" xfId="1627"/>
    <cellStyle name="40% - Акцент3 5 3 2" xfId="1628"/>
    <cellStyle name="40% - Акцент3 5_46EE.2011(v1.0)" xfId="1629"/>
    <cellStyle name="40% — акцент3 50" xfId="10716"/>
    <cellStyle name="40% — акцент3 51" xfId="11137"/>
    <cellStyle name="40% — акцент3 52" xfId="11372"/>
    <cellStyle name="40% — акцент3 53" xfId="11607"/>
    <cellStyle name="40% — акцент3 54" xfId="11842"/>
    <cellStyle name="40% — акцент3 55" xfId="12077"/>
    <cellStyle name="40% — акцент3 56" xfId="12312"/>
    <cellStyle name="40% — акцент3 57" xfId="12547"/>
    <cellStyle name="40% — акцент3 58" xfId="12782"/>
    <cellStyle name="40% — акцент3 59" xfId="13017"/>
    <cellStyle name="40% - Акцент3 6" xfId="1630"/>
    <cellStyle name="40% — акцент3 6" xfId="1631"/>
    <cellStyle name="40% - Акцент3 6 2" xfId="1632"/>
    <cellStyle name="40% - Акцент3 6 2 2" xfId="1633"/>
    <cellStyle name="40% - Акцент3 6 3" xfId="1634"/>
    <cellStyle name="40% - Акцент3 6 3 2" xfId="1635"/>
    <cellStyle name="40% - Акцент3 6_46EE.2011(v1.0)" xfId="1636"/>
    <cellStyle name="40% — акцент3 60" xfId="13252"/>
    <cellStyle name="40% — акцент3 61" xfId="13487"/>
    <cellStyle name="40% — акцент3 62" xfId="13722"/>
    <cellStyle name="40% — акцент3 63" xfId="13956"/>
    <cellStyle name="40% — акцент3 64" xfId="14182"/>
    <cellStyle name="40% — акцент3 65" xfId="14408"/>
    <cellStyle name="40% — акцент3 66" xfId="14628"/>
    <cellStyle name="40% — акцент3 67" xfId="14844"/>
    <cellStyle name="40% — акцент3 68" xfId="15040"/>
    <cellStyle name="40% — акцент3 69" xfId="15223"/>
    <cellStyle name="40% - Акцент3 7" xfId="1637"/>
    <cellStyle name="40% — акцент3 7" xfId="1638"/>
    <cellStyle name="40% - Акцент3 7 2" xfId="1639"/>
    <cellStyle name="40% - Акцент3 7 2 2" xfId="1640"/>
    <cellStyle name="40% - Акцент3 7 3" xfId="1641"/>
    <cellStyle name="40% - Акцент3 7 3 2" xfId="1642"/>
    <cellStyle name="40% - Акцент3 7_46EE.2011(v1.0)" xfId="1643"/>
    <cellStyle name="40% — акцент3 70" xfId="15367"/>
    <cellStyle name="40% — акцент3 71" xfId="15522"/>
    <cellStyle name="40% — акцент3 72" xfId="15628"/>
    <cellStyle name="40% — акцент3 73" xfId="15704"/>
    <cellStyle name="40% - Акцент3 8" xfId="1644"/>
    <cellStyle name="40% — акцент3 8" xfId="1645"/>
    <cellStyle name="40% - Акцент3 8 2" xfId="1646"/>
    <cellStyle name="40% - Акцент3 8 2 2" xfId="1647"/>
    <cellStyle name="40% - Акцент3 8 3" xfId="1648"/>
    <cellStyle name="40% - Акцент3 8 3 2" xfId="1649"/>
    <cellStyle name="40% - Акцент3 8 4" xfId="1650"/>
    <cellStyle name="40% - Акцент3 8_46EE.2011(v1.0)" xfId="1651"/>
    <cellStyle name="40% - Акцент3 9" xfId="1652"/>
    <cellStyle name="40% — акцент3 9" xfId="1653"/>
    <cellStyle name="40% - Акцент3 9 2" xfId="1654"/>
    <cellStyle name="40% - Акцент3 9 2 2" xfId="1655"/>
    <cellStyle name="40% - Акцент3 9 3" xfId="1656"/>
    <cellStyle name="40% - Акцент3 9 3 2" xfId="1657"/>
    <cellStyle name="40% - Акцент3 9 4" xfId="1658"/>
    <cellStyle name="40% - Акцент3 9_46EE.2011(v1.0)" xfId="1659"/>
    <cellStyle name="40% — акцент3_Расчет тарифа на тэ 2015 СЛФ" xfId="1660"/>
    <cellStyle name="40% — акцент4" xfId="1661"/>
    <cellStyle name="40% - Акцент4 10" xfId="1662"/>
    <cellStyle name="40% — акцент4 10" xfId="1663"/>
    <cellStyle name="40% - Акцент4 10 2" xfId="1664"/>
    <cellStyle name="40% - Акцент4 11" xfId="1665"/>
    <cellStyle name="40% — акцент4 11" xfId="1666"/>
    <cellStyle name="40% - Акцент4 11 2" xfId="1667"/>
    <cellStyle name="40% — акцент4 12" xfId="1668"/>
    <cellStyle name="40% — акцент4 13" xfId="1669"/>
    <cellStyle name="40% — акцент4 14" xfId="1670"/>
    <cellStyle name="40% — акцент4 15" xfId="1671"/>
    <cellStyle name="40% — акцент4 16" xfId="1672"/>
    <cellStyle name="40% — акцент4 17" xfId="1673"/>
    <cellStyle name="40% — акцент4 18" xfId="1674"/>
    <cellStyle name="40% — акцент4 19" xfId="1675"/>
    <cellStyle name="40% - Акцент4 2" xfId="1676"/>
    <cellStyle name="40% — акцент4 2" xfId="1677"/>
    <cellStyle name="40% - Акцент4 2 10" xfId="1678"/>
    <cellStyle name="40% — акцент4 2 10" xfId="6836"/>
    <cellStyle name="40% - Акцент4 2 10 10" xfId="8513"/>
    <cellStyle name="40% - Акцент4 2 10 11" xfId="8658"/>
    <cellStyle name="40% - Акцент4 2 10 12" xfId="9960"/>
    <cellStyle name="40% - Акцент4 2 10 13" xfId="10741"/>
    <cellStyle name="40% - Акцент4 2 10 14" xfId="11112"/>
    <cellStyle name="40% - Акцент4 2 10 15" xfId="11347"/>
    <cellStyle name="40% - Акцент4 2 10 16" xfId="11582"/>
    <cellStyle name="40% - Акцент4 2 10 17" xfId="11817"/>
    <cellStyle name="40% - Акцент4 2 10 18" xfId="12052"/>
    <cellStyle name="40% - Акцент4 2 10 19" xfId="12287"/>
    <cellStyle name="40% - Акцент4 2 10 2" xfId="4724"/>
    <cellStyle name="40% - Акцент4 2 10 20" xfId="12522"/>
    <cellStyle name="40% - Акцент4 2 10 21" xfId="12757"/>
    <cellStyle name="40% - Акцент4 2 10 22" xfId="12992"/>
    <cellStyle name="40% - Акцент4 2 10 23" xfId="13227"/>
    <cellStyle name="40% - Акцент4 2 10 24" xfId="13462"/>
    <cellStyle name="40% - Акцент4 2 10 25" xfId="13697"/>
    <cellStyle name="40% - Акцент4 2 10 26" xfId="13931"/>
    <cellStyle name="40% - Акцент4 2 10 27" xfId="14157"/>
    <cellStyle name="40% - Акцент4 2 10 28" xfId="14383"/>
    <cellStyle name="40% - Акцент4 2 10 29" xfId="14603"/>
    <cellStyle name="40% - Акцент4 2 10 3" xfId="6832"/>
    <cellStyle name="40% - Акцент4 2 10 30" xfId="14822"/>
    <cellStyle name="40% - Акцент4 2 10 31" xfId="15016"/>
    <cellStyle name="40% - Акцент4 2 10 32" xfId="15207"/>
    <cellStyle name="40% - Акцент4 2 10 33" xfId="15351"/>
    <cellStyle name="40% - Акцент4 2 10 4" xfId="7231"/>
    <cellStyle name="40% - Акцент4 2 10 5" xfId="7458"/>
    <cellStyle name="40% - Акцент4 2 10 6" xfId="7685"/>
    <cellStyle name="40% - Акцент4 2 10 7" xfId="7907"/>
    <cellStyle name="40% - Акцент4 2 10 8" xfId="8125"/>
    <cellStyle name="40% - Акцент4 2 10 9" xfId="8322"/>
    <cellStyle name="40% - Акцент4 2 11" xfId="4722"/>
    <cellStyle name="40% — акцент4 2 11" xfId="7014"/>
    <cellStyle name="40% - Акцент4 2 12" xfId="5626"/>
    <cellStyle name="40% — акцент4 2 12" xfId="7232"/>
    <cellStyle name="40% - Акцент4 2 13" xfId="6000"/>
    <cellStyle name="40% — акцент4 2 13" xfId="7459"/>
    <cellStyle name="40% - Акцент4 2 14" xfId="5572"/>
    <cellStyle name="40% — акцент4 2 14" xfId="7686"/>
    <cellStyle name="40% - Акцент4 2 15" xfId="6071"/>
    <cellStyle name="40% — акцент4 2 15" xfId="7908"/>
    <cellStyle name="40% - Акцент4 2 16" xfId="5323"/>
    <cellStyle name="40% — акцент4 2 16" xfId="8126"/>
    <cellStyle name="40% - Акцент4 2 17" xfId="6308"/>
    <cellStyle name="40% — акцент4 2 17" xfId="8323"/>
    <cellStyle name="40% - Акцент4 2 18" xfId="6462"/>
    <cellStyle name="40% — акцент4 2 18" xfId="8514"/>
    <cellStyle name="40% - Акцент4 2 19" xfId="6625"/>
    <cellStyle name="40% — акцент4 2 19" xfId="8659"/>
    <cellStyle name="40% - Акцент4 2 2" xfId="1679"/>
    <cellStyle name="40% — акцент4 2 2" xfId="4723"/>
    <cellStyle name="40% - Акцент4 2 2 10" xfId="6451"/>
    <cellStyle name="40% - Акцент4 2 2 11" xfId="6617"/>
    <cellStyle name="40% - Акцент4 2 2 12" xfId="6824"/>
    <cellStyle name="40% - Акцент4 2 2 13" xfId="7230"/>
    <cellStyle name="40% - Акцент4 2 2 14" xfId="7457"/>
    <cellStyle name="40% - Акцент4 2 2 15" xfId="7684"/>
    <cellStyle name="40% - Акцент4 2 2 16" xfId="7906"/>
    <cellStyle name="40% - Акцент4 2 2 17" xfId="8124"/>
    <cellStyle name="40% - Акцент4 2 2 18" xfId="8321"/>
    <cellStyle name="40% - Акцент4 2 2 19" xfId="8512"/>
    <cellStyle name="40% - Акцент4 2 2 2" xfId="1680"/>
    <cellStyle name="40% - Акцент4 2 2 20" xfId="8657"/>
    <cellStyle name="40% - Акцент4 2 2 21" xfId="8841"/>
    <cellStyle name="40% - Акцент4 2 2 22" xfId="9085"/>
    <cellStyle name="40% - Акцент4 2 2 23" xfId="9185"/>
    <cellStyle name="40% - Акцент4 2 2 24" xfId="9317"/>
    <cellStyle name="40% - Акцент4 2 2 25" xfId="9407"/>
    <cellStyle name="40% - Акцент4 2 2 26" xfId="9496"/>
    <cellStyle name="40% - Акцент4 2 2 27" xfId="9579"/>
    <cellStyle name="40% - Акцент4 2 2 28" xfId="9304"/>
    <cellStyle name="40% - Акцент4 2 2 29" xfId="9707"/>
    <cellStyle name="40% - Акцент4 2 2 3" xfId="4725"/>
    <cellStyle name="40% - Акцент4 2 2 30" xfId="9961"/>
    <cellStyle name="40% - Акцент4 2 2 31" xfId="10742"/>
    <cellStyle name="40% - Акцент4 2 2 32" xfId="11111"/>
    <cellStyle name="40% - Акцент4 2 2 33" xfId="11346"/>
    <cellStyle name="40% - Акцент4 2 2 34" xfId="11581"/>
    <cellStyle name="40% - Акцент4 2 2 35" xfId="11816"/>
    <cellStyle name="40% - Акцент4 2 2 36" xfId="12051"/>
    <cellStyle name="40% - Акцент4 2 2 37" xfId="12286"/>
    <cellStyle name="40% - Акцент4 2 2 38" xfId="12521"/>
    <cellStyle name="40% - Акцент4 2 2 39" xfId="12756"/>
    <cellStyle name="40% - Акцент4 2 2 4" xfId="5629"/>
    <cellStyle name="40% - Акцент4 2 2 40" xfId="12991"/>
    <cellStyle name="40% - Акцент4 2 2 41" xfId="13226"/>
    <cellStyle name="40% - Акцент4 2 2 42" xfId="13461"/>
    <cellStyle name="40% - Акцент4 2 2 43" xfId="13696"/>
    <cellStyle name="40% - Акцент4 2 2 44" xfId="13930"/>
    <cellStyle name="40% - Акцент4 2 2 45" xfId="14156"/>
    <cellStyle name="40% - Акцент4 2 2 46" xfId="14382"/>
    <cellStyle name="40% - Акцент4 2 2 47" xfId="14602"/>
    <cellStyle name="40% - Акцент4 2 2 48" xfId="14821"/>
    <cellStyle name="40% - Акцент4 2 2 49" xfId="15015"/>
    <cellStyle name="40% - Акцент4 2 2 5" xfId="5997"/>
    <cellStyle name="40% - Акцент4 2 2 50" xfId="15206"/>
    <cellStyle name="40% - Акцент4 2 2 51" xfId="15350"/>
    <cellStyle name="40% - Акцент4 2 2 52" xfId="15531"/>
    <cellStyle name="40% - Акцент4 2 2 53" xfId="15620"/>
    <cellStyle name="40% - Акцент4 2 2 54" xfId="15696"/>
    <cellStyle name="40% - Акцент4 2 2 6" xfId="5575"/>
    <cellStyle name="40% - Акцент4 2 2 7" xfId="6068"/>
    <cellStyle name="40% - Акцент4 2 2 8" xfId="5313"/>
    <cellStyle name="40% - Акцент4 2 2 9" xfId="6301"/>
    <cellStyle name="40% - Акцент4 2 20" xfId="7015"/>
    <cellStyle name="40% — акцент4 2 20" xfId="8840"/>
    <cellStyle name="40% - Акцент4 2 21" xfId="7233"/>
    <cellStyle name="40% — акцент4 2 21" xfId="9084"/>
    <cellStyle name="40% - Акцент4 2 22" xfId="7460"/>
    <cellStyle name="40% — акцент4 2 22" xfId="9186"/>
    <cellStyle name="40% - Акцент4 2 23" xfId="7687"/>
    <cellStyle name="40% — акцент4 2 23" xfId="9318"/>
    <cellStyle name="40% - Акцент4 2 24" xfId="7909"/>
    <cellStyle name="40% — акцент4 2 24" xfId="9408"/>
    <cellStyle name="40% - Акцент4 2 25" xfId="8127"/>
    <cellStyle name="40% — акцент4 2 25" xfId="9497"/>
    <cellStyle name="40% - Акцент4 2 26" xfId="8324"/>
    <cellStyle name="40% — акцент4 2 26" xfId="9580"/>
    <cellStyle name="40% - Акцент4 2 27" xfId="8515"/>
    <cellStyle name="40% — акцент4 2 27" xfId="9339"/>
    <cellStyle name="40% - Акцент4 2 28" xfId="8660"/>
    <cellStyle name="40% — акцент4 2 28" xfId="9708"/>
    <cellStyle name="40% - Акцент4 2 29" xfId="8839"/>
    <cellStyle name="40% — акцент4 2 29" xfId="9959"/>
    <cellStyle name="40% - Акцент4 2 3" xfId="1681"/>
    <cellStyle name="40% — акцент4 2 3" xfId="5627"/>
    <cellStyle name="40% - Акцент4 2 3 10" xfId="6615"/>
    <cellStyle name="40% - Акцент4 2 3 11" xfId="6822"/>
    <cellStyle name="40% - Акцент4 2 3 12" xfId="7229"/>
    <cellStyle name="40% - Акцент4 2 3 13" xfId="7456"/>
    <cellStyle name="40% - Акцент4 2 3 14" xfId="7683"/>
    <cellStyle name="40% - Акцент4 2 3 15" xfId="7905"/>
    <cellStyle name="40% - Акцент4 2 3 16" xfId="8123"/>
    <cellStyle name="40% - Акцент4 2 3 17" xfId="8320"/>
    <cellStyle name="40% - Акцент4 2 3 18" xfId="8511"/>
    <cellStyle name="40% - Акцент4 2 3 19" xfId="8656"/>
    <cellStyle name="40% - Акцент4 2 3 2" xfId="1682"/>
    <cellStyle name="40% - Акцент4 2 3 20" xfId="9962"/>
    <cellStyle name="40% - Акцент4 2 3 21" xfId="10743"/>
    <cellStyle name="40% - Акцент4 2 3 22" xfId="11110"/>
    <cellStyle name="40% - Акцент4 2 3 23" xfId="11345"/>
    <cellStyle name="40% - Акцент4 2 3 24" xfId="11580"/>
    <cellStyle name="40% - Акцент4 2 3 25" xfId="11815"/>
    <cellStyle name="40% - Акцент4 2 3 26" xfId="12050"/>
    <cellStyle name="40% - Акцент4 2 3 27" xfId="12285"/>
    <cellStyle name="40% - Акцент4 2 3 28" xfId="12520"/>
    <cellStyle name="40% - Акцент4 2 3 29" xfId="12755"/>
    <cellStyle name="40% - Акцент4 2 3 3" xfId="4726"/>
    <cellStyle name="40% - Акцент4 2 3 30" xfId="12990"/>
    <cellStyle name="40% - Акцент4 2 3 31" xfId="13225"/>
    <cellStyle name="40% - Акцент4 2 3 32" xfId="13460"/>
    <cellStyle name="40% - Акцент4 2 3 33" xfId="13695"/>
    <cellStyle name="40% - Акцент4 2 3 34" xfId="13929"/>
    <cellStyle name="40% - Акцент4 2 3 35" xfId="14155"/>
    <cellStyle name="40% - Акцент4 2 3 36" xfId="14381"/>
    <cellStyle name="40% - Акцент4 2 3 37" xfId="14601"/>
    <cellStyle name="40% - Акцент4 2 3 38" xfId="14820"/>
    <cellStyle name="40% - Акцент4 2 3 39" xfId="15014"/>
    <cellStyle name="40% - Акцент4 2 3 4" xfId="5996"/>
    <cellStyle name="40% - Акцент4 2 3 40" xfId="15185"/>
    <cellStyle name="40% - Акцент4 2 3 41" xfId="15349"/>
    <cellStyle name="40% - Акцент4 2 3 5" xfId="5576"/>
    <cellStyle name="40% - Акцент4 2 3 6" xfId="6064"/>
    <cellStyle name="40% - Акцент4 2 3 7" xfId="5312"/>
    <cellStyle name="40% - Акцент4 2 3 8" xfId="6300"/>
    <cellStyle name="40% - Акцент4 2 3 9" xfId="6450"/>
    <cellStyle name="40% - Акцент4 2 30" xfId="9083"/>
    <cellStyle name="40% — акцент4 2 30" xfId="10740"/>
    <cellStyle name="40% - Акцент4 2 31" xfId="9187"/>
    <cellStyle name="40% — акцент4 2 31" xfId="11113"/>
    <cellStyle name="40% - Акцент4 2 32" xfId="9319"/>
    <cellStyle name="40% — акцент4 2 32" xfId="11348"/>
    <cellStyle name="40% - Акцент4 2 33" xfId="9409"/>
    <cellStyle name="40% — акцент4 2 33" xfId="11583"/>
    <cellStyle name="40% - Акцент4 2 34" xfId="9498"/>
    <cellStyle name="40% — акцент4 2 34" xfId="11818"/>
    <cellStyle name="40% - Акцент4 2 35" xfId="9581"/>
    <cellStyle name="40% — акцент4 2 35" xfId="12053"/>
    <cellStyle name="40% - Акцент4 2 36" xfId="9466"/>
    <cellStyle name="40% — акцент4 2 36" xfId="12288"/>
    <cellStyle name="40% - Акцент4 2 37" xfId="9709"/>
    <cellStyle name="40% — акцент4 2 37" xfId="12523"/>
    <cellStyle name="40% - Акцент4 2 38" xfId="9958"/>
    <cellStyle name="40% — акцент4 2 38" xfId="12758"/>
    <cellStyle name="40% - Акцент4 2 39" xfId="10739"/>
    <cellStyle name="40% — акцент4 2 39" xfId="12993"/>
    <cellStyle name="40% - Акцент4 2 4" xfId="1683"/>
    <cellStyle name="40% — акцент4 2 4" xfId="5999"/>
    <cellStyle name="40% - Акцент4 2 4 10" xfId="7216"/>
    <cellStyle name="40% - Акцент4 2 4 11" xfId="7425"/>
    <cellStyle name="40% - Акцент4 2 4 12" xfId="7652"/>
    <cellStyle name="40% - Акцент4 2 4 13" xfId="7874"/>
    <cellStyle name="40% - Акцент4 2 4 14" xfId="8096"/>
    <cellStyle name="40% - Акцент4 2 4 15" xfId="8293"/>
    <cellStyle name="40% - Акцент4 2 4 16" xfId="8490"/>
    <cellStyle name="40% - Акцент4 2 4 17" xfId="8635"/>
    <cellStyle name="40% - Акцент4 2 4 18" xfId="9963"/>
    <cellStyle name="40% - Акцент4 2 4 19" xfId="10744"/>
    <cellStyle name="40% - Акцент4 2 4 2" xfId="4727"/>
    <cellStyle name="40% - Акцент4 2 4 20" xfId="10697"/>
    <cellStyle name="40% - Акцент4 2 4 21" xfId="11315"/>
    <cellStyle name="40% - Акцент4 2 4 22" xfId="11550"/>
    <cellStyle name="40% - Акцент4 2 4 23" xfId="11785"/>
    <cellStyle name="40% - Акцент4 2 4 24" xfId="12020"/>
    <cellStyle name="40% - Акцент4 2 4 25" xfId="12255"/>
    <cellStyle name="40% - Акцент4 2 4 26" xfId="12490"/>
    <cellStyle name="40% - Акцент4 2 4 27" xfId="12725"/>
    <cellStyle name="40% - Акцент4 2 4 28" xfId="12960"/>
    <cellStyle name="40% - Акцент4 2 4 29" xfId="13195"/>
    <cellStyle name="40% - Акцент4 2 4 3" xfId="6201"/>
    <cellStyle name="40% - Акцент4 2 4 30" xfId="13430"/>
    <cellStyle name="40% - Акцент4 2 4 31" xfId="13665"/>
    <cellStyle name="40% - Акцент4 2 4 32" xfId="13899"/>
    <cellStyle name="40% - Акцент4 2 4 33" xfId="14125"/>
    <cellStyle name="40% - Акцент4 2 4 34" xfId="14351"/>
    <cellStyle name="40% - Акцент4 2 4 35" xfId="14571"/>
    <cellStyle name="40% - Акцент4 2 4 36" xfId="14793"/>
    <cellStyle name="40% - Акцент4 2 4 37" xfId="14989"/>
    <cellStyle name="40% - Акцент4 2 4 38" xfId="15205"/>
    <cellStyle name="40% - Акцент4 2 4 39" xfId="15329"/>
    <cellStyle name="40% - Акцент4 2 4 4" xfId="6292"/>
    <cellStyle name="40% - Акцент4 2 4 5" xfId="6401"/>
    <cellStyle name="40% - Акцент4 2 4 6" xfId="6528"/>
    <cellStyle name="40% - Акцент4 2 4 7" xfId="6673"/>
    <cellStyle name="40% - Акцент4 2 4 8" xfId="6614"/>
    <cellStyle name="40% - Акцент4 2 4 9" xfId="7013"/>
    <cellStyle name="40% - Акцент4 2 40" xfId="11114"/>
    <cellStyle name="40% — акцент4 2 40" xfId="13228"/>
    <cellStyle name="40% - Акцент4 2 41" xfId="11349"/>
    <cellStyle name="40% — акцент4 2 41" xfId="13463"/>
    <cellStyle name="40% - Акцент4 2 42" xfId="11584"/>
    <cellStyle name="40% — акцент4 2 42" xfId="13698"/>
    <cellStyle name="40% - Акцент4 2 43" xfId="11819"/>
    <cellStyle name="40% — акцент4 2 43" xfId="13932"/>
    <cellStyle name="40% - Акцент4 2 44" xfId="12054"/>
    <cellStyle name="40% — акцент4 2 44" xfId="14158"/>
    <cellStyle name="40% - Акцент4 2 45" xfId="12289"/>
    <cellStyle name="40% — акцент4 2 45" xfId="14384"/>
    <cellStyle name="40% - Акцент4 2 46" xfId="12524"/>
    <cellStyle name="40% — акцент4 2 46" xfId="14604"/>
    <cellStyle name="40% - Акцент4 2 47" xfId="12759"/>
    <cellStyle name="40% — акцент4 2 47" xfId="14823"/>
    <cellStyle name="40% - Акцент4 2 48" xfId="12994"/>
    <cellStyle name="40% — акцент4 2 48" xfId="15017"/>
    <cellStyle name="40% - Акцент4 2 49" xfId="13229"/>
    <cellStyle name="40% — акцент4 2 49" xfId="15208"/>
    <cellStyle name="40% - Акцент4 2 5" xfId="1684"/>
    <cellStyle name="40% — акцент4 2 5" xfId="5573"/>
    <cellStyle name="40% - Акцент4 2 5 10" xfId="7455"/>
    <cellStyle name="40% - Акцент4 2 5 11" xfId="7682"/>
    <cellStyle name="40% - Акцент4 2 5 12" xfId="7904"/>
    <cellStyle name="40% - Акцент4 2 5 13" xfId="8122"/>
    <cellStyle name="40% - Акцент4 2 5 14" xfId="8319"/>
    <cellStyle name="40% - Акцент4 2 5 15" xfId="8510"/>
    <cellStyle name="40% - Акцент4 2 5 16" xfId="8655"/>
    <cellStyle name="40% - Акцент4 2 5 17" xfId="9964"/>
    <cellStyle name="40% - Акцент4 2 5 18" xfId="10745"/>
    <cellStyle name="40% - Акцент4 2 5 19" xfId="11109"/>
    <cellStyle name="40% - Акцент4 2 5 2" xfId="4728"/>
    <cellStyle name="40% - Акцент4 2 5 20" xfId="11344"/>
    <cellStyle name="40% - Акцент4 2 5 21" xfId="11579"/>
    <cellStyle name="40% - Акцент4 2 5 22" xfId="11814"/>
    <cellStyle name="40% - Акцент4 2 5 23" xfId="12049"/>
    <cellStyle name="40% - Акцент4 2 5 24" xfId="12284"/>
    <cellStyle name="40% - Акцент4 2 5 25" xfId="12519"/>
    <cellStyle name="40% - Акцент4 2 5 26" xfId="12754"/>
    <cellStyle name="40% - Акцент4 2 5 27" xfId="12989"/>
    <cellStyle name="40% - Акцент4 2 5 28" xfId="13224"/>
    <cellStyle name="40% - Акцент4 2 5 29" xfId="13459"/>
    <cellStyle name="40% - Акцент4 2 5 3" xfId="6061"/>
    <cellStyle name="40% - Акцент4 2 5 30" xfId="13694"/>
    <cellStyle name="40% - Акцент4 2 5 31" xfId="13928"/>
    <cellStyle name="40% - Акцент4 2 5 32" xfId="14154"/>
    <cellStyle name="40% - Акцент4 2 5 33" xfId="14380"/>
    <cellStyle name="40% - Акцент4 2 5 34" xfId="14600"/>
    <cellStyle name="40% - Акцент4 2 5 35" xfId="14819"/>
    <cellStyle name="40% - Акцент4 2 5 36" xfId="15013"/>
    <cellStyle name="40% - Акцент4 2 5 37" xfId="15204"/>
    <cellStyle name="40% - Акцент4 2 5 38" xfId="15348"/>
    <cellStyle name="40% - Акцент4 2 5 4" xfId="5311"/>
    <cellStyle name="40% - Акцент4 2 5 5" xfId="6298"/>
    <cellStyle name="40% - Акцент4 2 5 6" xfId="6448"/>
    <cellStyle name="40% - Акцент4 2 5 7" xfId="6613"/>
    <cellStyle name="40% - Акцент4 2 5 8" xfId="6821"/>
    <cellStyle name="40% - Акцент4 2 5 9" xfId="7228"/>
    <cellStyle name="40% - Акцент4 2 50" xfId="13464"/>
    <cellStyle name="40% — акцент4 2 50" xfId="15352"/>
    <cellStyle name="40% - Акцент4 2 51" xfId="13699"/>
    <cellStyle name="40% — акцент4 2 51" xfId="15530"/>
    <cellStyle name="40% - Акцент4 2 52" xfId="13933"/>
    <cellStyle name="40% — акцент4 2 52" xfId="15621"/>
    <cellStyle name="40% - Акцент4 2 53" xfId="14159"/>
    <cellStyle name="40% — акцент4 2 53" xfId="15697"/>
    <cellStyle name="40% - Акцент4 2 54" xfId="14385"/>
    <cellStyle name="40% - Акцент4 2 55" xfId="14605"/>
    <cellStyle name="40% - Акцент4 2 56" xfId="14824"/>
    <cellStyle name="40% - Акцент4 2 57" xfId="15018"/>
    <cellStyle name="40% - Акцент4 2 58" xfId="15209"/>
    <cellStyle name="40% - Акцент4 2 59" xfId="15353"/>
    <cellStyle name="40% - Акцент4 2 6" xfId="1685"/>
    <cellStyle name="40% — акцент4 2 6" xfId="6070"/>
    <cellStyle name="40% - Акцент4 2 6 10" xfId="7681"/>
    <cellStyle name="40% - Акцент4 2 6 11" xfId="7903"/>
    <cellStyle name="40% - Акцент4 2 6 12" xfId="8121"/>
    <cellStyle name="40% - Акцент4 2 6 13" xfId="8318"/>
    <cellStyle name="40% - Акцент4 2 6 14" xfId="8509"/>
    <cellStyle name="40% - Акцент4 2 6 15" xfId="8654"/>
    <cellStyle name="40% - Акцент4 2 6 16" xfId="9965"/>
    <cellStyle name="40% - Акцент4 2 6 17" xfId="10746"/>
    <cellStyle name="40% - Акцент4 2 6 18" xfId="11108"/>
    <cellStyle name="40% - Акцент4 2 6 19" xfId="11343"/>
    <cellStyle name="40% - Акцент4 2 6 2" xfId="4729"/>
    <cellStyle name="40% - Акцент4 2 6 20" xfId="11578"/>
    <cellStyle name="40% - Акцент4 2 6 21" xfId="11813"/>
    <cellStyle name="40% - Акцент4 2 6 22" xfId="12048"/>
    <cellStyle name="40% - Акцент4 2 6 23" xfId="12283"/>
    <cellStyle name="40% - Акцент4 2 6 24" xfId="12518"/>
    <cellStyle name="40% - Акцент4 2 6 25" xfId="12753"/>
    <cellStyle name="40% - Акцент4 2 6 26" xfId="12988"/>
    <cellStyle name="40% - Акцент4 2 6 27" xfId="13223"/>
    <cellStyle name="40% - Акцент4 2 6 28" xfId="13458"/>
    <cellStyle name="40% - Акцент4 2 6 29" xfId="13693"/>
    <cellStyle name="40% - Акцент4 2 6 3" xfId="5310"/>
    <cellStyle name="40% - Акцент4 2 6 30" xfId="13927"/>
    <cellStyle name="40% - Акцент4 2 6 31" xfId="14153"/>
    <cellStyle name="40% - Акцент4 2 6 32" xfId="14379"/>
    <cellStyle name="40% - Акцент4 2 6 33" xfId="14599"/>
    <cellStyle name="40% - Акцент4 2 6 34" xfId="14818"/>
    <cellStyle name="40% - Акцент4 2 6 35" xfId="15012"/>
    <cellStyle name="40% - Акцент4 2 6 36" xfId="15203"/>
    <cellStyle name="40% - Акцент4 2 6 37" xfId="15347"/>
    <cellStyle name="40% - Акцент4 2 6 4" xfId="6297"/>
    <cellStyle name="40% - Акцент4 2 6 5" xfId="6447"/>
    <cellStyle name="40% - Акцент4 2 6 6" xfId="6612"/>
    <cellStyle name="40% - Акцент4 2 6 7" xfId="6820"/>
    <cellStyle name="40% - Акцент4 2 6 8" xfId="7227"/>
    <cellStyle name="40% - Акцент4 2 6 9" xfId="7454"/>
    <cellStyle name="40% - Акцент4 2 60" xfId="15529"/>
    <cellStyle name="40% - Акцент4 2 61" xfId="15622"/>
    <cellStyle name="40% - Акцент4 2 62" xfId="15698"/>
    <cellStyle name="40% - Акцент4 2 7" xfId="1686"/>
    <cellStyle name="40% — акцент4 2 7" xfId="5319"/>
    <cellStyle name="40% - Акцент4 2 7 10" xfId="7902"/>
    <cellStyle name="40% - Акцент4 2 7 11" xfId="8120"/>
    <cellStyle name="40% - Акцент4 2 7 12" xfId="8317"/>
    <cellStyle name="40% - Акцент4 2 7 13" xfId="8508"/>
    <cellStyle name="40% - Акцент4 2 7 14" xfId="8653"/>
    <cellStyle name="40% - Акцент4 2 7 15" xfId="9966"/>
    <cellStyle name="40% - Акцент4 2 7 16" xfId="10747"/>
    <cellStyle name="40% - Акцент4 2 7 17" xfId="11107"/>
    <cellStyle name="40% - Акцент4 2 7 18" xfId="11342"/>
    <cellStyle name="40% - Акцент4 2 7 19" xfId="11577"/>
    <cellStyle name="40% - Акцент4 2 7 2" xfId="4730"/>
    <cellStyle name="40% - Акцент4 2 7 20" xfId="11812"/>
    <cellStyle name="40% - Акцент4 2 7 21" xfId="12047"/>
    <cellStyle name="40% - Акцент4 2 7 22" xfId="12282"/>
    <cellStyle name="40% - Акцент4 2 7 23" xfId="12517"/>
    <cellStyle name="40% - Акцент4 2 7 24" xfId="12752"/>
    <cellStyle name="40% - Акцент4 2 7 25" xfId="12987"/>
    <cellStyle name="40% - Акцент4 2 7 26" xfId="13222"/>
    <cellStyle name="40% - Акцент4 2 7 27" xfId="13457"/>
    <cellStyle name="40% - Акцент4 2 7 28" xfId="13692"/>
    <cellStyle name="40% - Акцент4 2 7 29" xfId="13926"/>
    <cellStyle name="40% - Акцент4 2 7 3" xfId="6296"/>
    <cellStyle name="40% - Акцент4 2 7 30" xfId="14152"/>
    <cellStyle name="40% - Акцент4 2 7 31" xfId="14378"/>
    <cellStyle name="40% - Акцент4 2 7 32" xfId="14598"/>
    <cellStyle name="40% - Акцент4 2 7 33" xfId="14817"/>
    <cellStyle name="40% - Акцент4 2 7 34" xfId="15011"/>
    <cellStyle name="40% - Акцент4 2 7 35" xfId="15202"/>
    <cellStyle name="40% - Акцент4 2 7 36" xfId="15346"/>
    <cellStyle name="40% - Акцент4 2 7 4" xfId="6446"/>
    <cellStyle name="40% - Акцент4 2 7 5" xfId="6611"/>
    <cellStyle name="40% - Акцент4 2 7 6" xfId="6819"/>
    <cellStyle name="40% - Акцент4 2 7 7" xfId="7226"/>
    <cellStyle name="40% - Акцент4 2 7 8" xfId="7453"/>
    <cellStyle name="40% - Акцент4 2 7 9" xfId="7680"/>
    <cellStyle name="40% - Акцент4 2 8" xfId="1687"/>
    <cellStyle name="40% — акцент4 2 8" xfId="6303"/>
    <cellStyle name="40% - Акцент4 2 8 10" xfId="8119"/>
    <cellStyle name="40% - Акцент4 2 8 11" xfId="8316"/>
    <cellStyle name="40% - Акцент4 2 8 12" xfId="8507"/>
    <cellStyle name="40% - Акцент4 2 8 13" xfId="8652"/>
    <cellStyle name="40% - Акцент4 2 8 14" xfId="9967"/>
    <cellStyle name="40% - Акцент4 2 8 15" xfId="10748"/>
    <cellStyle name="40% - Акцент4 2 8 16" xfId="11106"/>
    <cellStyle name="40% - Акцент4 2 8 17" xfId="11341"/>
    <cellStyle name="40% - Акцент4 2 8 18" xfId="11576"/>
    <cellStyle name="40% - Акцент4 2 8 19" xfId="11811"/>
    <cellStyle name="40% - Акцент4 2 8 2" xfId="4731"/>
    <cellStyle name="40% - Акцент4 2 8 20" xfId="12046"/>
    <cellStyle name="40% - Акцент4 2 8 21" xfId="12281"/>
    <cellStyle name="40% - Акцент4 2 8 22" xfId="12516"/>
    <cellStyle name="40% - Акцент4 2 8 23" xfId="12751"/>
    <cellStyle name="40% - Акцент4 2 8 24" xfId="12986"/>
    <cellStyle name="40% - Акцент4 2 8 25" xfId="13221"/>
    <cellStyle name="40% - Акцент4 2 8 26" xfId="13456"/>
    <cellStyle name="40% - Акцент4 2 8 27" xfId="13691"/>
    <cellStyle name="40% - Акцент4 2 8 28" xfId="13925"/>
    <cellStyle name="40% - Акцент4 2 8 29" xfId="14151"/>
    <cellStyle name="40% - Акцент4 2 8 3" xfId="6444"/>
    <cellStyle name="40% - Акцент4 2 8 30" xfId="14377"/>
    <cellStyle name="40% - Акцент4 2 8 31" xfId="14597"/>
    <cellStyle name="40% - Акцент4 2 8 32" xfId="14816"/>
    <cellStyle name="40% - Акцент4 2 8 33" xfId="15010"/>
    <cellStyle name="40% - Акцент4 2 8 34" xfId="15201"/>
    <cellStyle name="40% - Акцент4 2 8 35" xfId="15345"/>
    <cellStyle name="40% - Акцент4 2 8 4" xfId="6610"/>
    <cellStyle name="40% - Акцент4 2 8 5" xfId="6818"/>
    <cellStyle name="40% - Акцент4 2 8 6" xfId="7225"/>
    <cellStyle name="40% - Акцент4 2 8 7" xfId="7452"/>
    <cellStyle name="40% - Акцент4 2 8 8" xfId="7679"/>
    <cellStyle name="40% - Акцент4 2 8 9" xfId="7901"/>
    <cellStyle name="40% - Акцент4 2 9" xfId="1688"/>
    <cellStyle name="40% — акцент4 2 9" xfId="6458"/>
    <cellStyle name="40% - Акцент4 2 9 10" xfId="8315"/>
    <cellStyle name="40% - Акцент4 2 9 11" xfId="8506"/>
    <cellStyle name="40% - Акцент4 2 9 12" xfId="8651"/>
    <cellStyle name="40% - Акцент4 2 9 13" xfId="9968"/>
    <cellStyle name="40% - Акцент4 2 9 14" xfId="10749"/>
    <cellStyle name="40% - Акцент4 2 9 15" xfId="11105"/>
    <cellStyle name="40% - Акцент4 2 9 16" xfId="11340"/>
    <cellStyle name="40% - Акцент4 2 9 17" xfId="11575"/>
    <cellStyle name="40% - Акцент4 2 9 18" xfId="11810"/>
    <cellStyle name="40% - Акцент4 2 9 19" xfId="12045"/>
    <cellStyle name="40% - Акцент4 2 9 2" xfId="4732"/>
    <cellStyle name="40% - Акцент4 2 9 20" xfId="12280"/>
    <cellStyle name="40% - Акцент4 2 9 21" xfId="12515"/>
    <cellStyle name="40% - Акцент4 2 9 22" xfId="12750"/>
    <cellStyle name="40% - Акцент4 2 9 23" xfId="12985"/>
    <cellStyle name="40% - Акцент4 2 9 24" xfId="13220"/>
    <cellStyle name="40% - Акцент4 2 9 25" xfId="13455"/>
    <cellStyle name="40% - Акцент4 2 9 26" xfId="13690"/>
    <cellStyle name="40% - Акцент4 2 9 27" xfId="13924"/>
    <cellStyle name="40% - Акцент4 2 9 28" xfId="14150"/>
    <cellStyle name="40% - Акцент4 2 9 29" xfId="14376"/>
    <cellStyle name="40% - Акцент4 2 9 3" xfId="6609"/>
    <cellStyle name="40% - Акцент4 2 9 30" xfId="14596"/>
    <cellStyle name="40% - Акцент4 2 9 31" xfId="14815"/>
    <cellStyle name="40% - Акцент4 2 9 32" xfId="15009"/>
    <cellStyle name="40% - Акцент4 2 9 33" xfId="15200"/>
    <cellStyle name="40% - Акцент4 2 9 34" xfId="15344"/>
    <cellStyle name="40% - Акцент4 2 9 4" xfId="6817"/>
    <cellStyle name="40% - Акцент4 2 9 5" xfId="7224"/>
    <cellStyle name="40% - Акцент4 2 9 6" xfId="7451"/>
    <cellStyle name="40% - Акцент4 2 9 7" xfId="7678"/>
    <cellStyle name="40% - Акцент4 2 9 8" xfId="7900"/>
    <cellStyle name="40% - Акцент4 2 9 9" xfId="8118"/>
    <cellStyle name="40% - Акцент4 2_46EE.2011(v1.0)" xfId="1689"/>
    <cellStyle name="40% — акцент4 20" xfId="1690"/>
    <cellStyle name="40% — акцент4 21" xfId="1691"/>
    <cellStyle name="40% — акцент4 22" xfId="4721"/>
    <cellStyle name="40% — акцент4 23" xfId="5625"/>
    <cellStyle name="40% — акцент4 24" xfId="6001"/>
    <cellStyle name="40% — акцент4 25" xfId="5570"/>
    <cellStyle name="40% — акцент4 26" xfId="6072"/>
    <cellStyle name="40% — акцент4 27" xfId="5324"/>
    <cellStyle name="40% — акцент4 28" xfId="6312"/>
    <cellStyle name="40% — акцент4 29" xfId="6463"/>
    <cellStyle name="40% - Акцент4 3" xfId="1692"/>
    <cellStyle name="40% — акцент4 3" xfId="1693"/>
    <cellStyle name="40% - Акцент4 3 10" xfId="1694"/>
    <cellStyle name="40% - Акцент4 3 10 2" xfId="4734"/>
    <cellStyle name="40% - Акцент4 3 10 3" xfId="9970"/>
    <cellStyle name="40% - Акцент4 3 11" xfId="1695"/>
    <cellStyle name="40% - Акцент4 3 12" xfId="4733"/>
    <cellStyle name="40% - Акцент4 3 13" xfId="5637"/>
    <cellStyle name="40% - Акцент4 3 14" xfId="5990"/>
    <cellStyle name="40% - Акцент4 3 15" xfId="5586"/>
    <cellStyle name="40% - Акцент4 3 16" xfId="6056"/>
    <cellStyle name="40% - Акцент4 3 17" xfId="5282"/>
    <cellStyle name="40% - Акцент4 3 18" xfId="6293"/>
    <cellStyle name="40% - Акцент4 3 19" xfId="6442"/>
    <cellStyle name="40% - Акцент4 3 2" xfId="1696"/>
    <cellStyle name="40% - Акцент4 3 2 2" xfId="1697"/>
    <cellStyle name="40% - Акцент4 3 2 3" xfId="4735"/>
    <cellStyle name="40% - Акцент4 3 2 4" xfId="8843"/>
    <cellStyle name="40% - Акцент4 3 20" xfId="6608"/>
    <cellStyle name="40% - Акцент4 3 21" xfId="6816"/>
    <cellStyle name="40% - Акцент4 3 22" xfId="7223"/>
    <cellStyle name="40% - Акцент4 3 23" xfId="7450"/>
    <cellStyle name="40% - Акцент4 3 24" xfId="7677"/>
    <cellStyle name="40% - Акцент4 3 25" xfId="7899"/>
    <cellStyle name="40% - Акцент4 3 26" xfId="8117"/>
    <cellStyle name="40% - Акцент4 3 27" xfId="8314"/>
    <cellStyle name="40% - Акцент4 3 28" xfId="8505"/>
    <cellStyle name="40% - Акцент4 3 29" xfId="8650"/>
    <cellStyle name="40% - Акцент4 3 3" xfId="1698"/>
    <cellStyle name="40% - Акцент4 3 3 2" xfId="1699"/>
    <cellStyle name="40% - Акцент4 3 3 3" xfId="4736"/>
    <cellStyle name="40% - Акцент4 3 3 4" xfId="9972"/>
    <cellStyle name="40% - Акцент4 3 30" xfId="8842"/>
    <cellStyle name="40% - Акцент4 3 31" xfId="9086"/>
    <cellStyle name="40% - Акцент4 3 32" xfId="9184"/>
    <cellStyle name="40% - Акцент4 3 33" xfId="9316"/>
    <cellStyle name="40% - Акцент4 3 34" xfId="9406"/>
    <cellStyle name="40% - Акцент4 3 35" xfId="9495"/>
    <cellStyle name="40% - Акцент4 3 36" xfId="9578"/>
    <cellStyle name="40% - Акцент4 3 37" xfId="9268"/>
    <cellStyle name="40% - Акцент4 3 38" xfId="9706"/>
    <cellStyle name="40% - Акцент4 3 39" xfId="9969"/>
    <cellStyle name="40% - Акцент4 3 4" xfId="1700"/>
    <cellStyle name="40% - Акцент4 3 4 2" xfId="4737"/>
    <cellStyle name="40% - Акцент4 3 4 3" xfId="9973"/>
    <cellStyle name="40% - Акцент4 3 40" xfId="10750"/>
    <cellStyle name="40% - Акцент4 3 41" xfId="11104"/>
    <cellStyle name="40% - Акцент4 3 42" xfId="11339"/>
    <cellStyle name="40% - Акцент4 3 43" xfId="11574"/>
    <cellStyle name="40% - Акцент4 3 44" xfId="11809"/>
    <cellStyle name="40% - Акцент4 3 45" xfId="12044"/>
    <cellStyle name="40% - Акцент4 3 46" xfId="12279"/>
    <cellStyle name="40% - Акцент4 3 47" xfId="12514"/>
    <cellStyle name="40% - Акцент4 3 48" xfId="12749"/>
    <cellStyle name="40% - Акцент4 3 49" xfId="12984"/>
    <cellStyle name="40% - Акцент4 3 5" xfId="1701"/>
    <cellStyle name="40% - Акцент4 3 5 2" xfId="4738"/>
    <cellStyle name="40% - Акцент4 3 5 3" xfId="9974"/>
    <cellStyle name="40% - Акцент4 3 50" xfId="13219"/>
    <cellStyle name="40% - Акцент4 3 51" xfId="13454"/>
    <cellStyle name="40% - Акцент4 3 52" xfId="13689"/>
    <cellStyle name="40% - Акцент4 3 53" xfId="13923"/>
    <cellStyle name="40% - Акцент4 3 54" xfId="14149"/>
    <cellStyle name="40% - Акцент4 3 55" xfId="14375"/>
    <cellStyle name="40% - Акцент4 3 56" xfId="14595"/>
    <cellStyle name="40% - Акцент4 3 57" xfId="14814"/>
    <cellStyle name="40% - Акцент4 3 58" xfId="15008"/>
    <cellStyle name="40% - Акцент4 3 59" xfId="15199"/>
    <cellStyle name="40% - Акцент4 3 6" xfId="1702"/>
    <cellStyle name="40% - Акцент4 3 6 2" xfId="4739"/>
    <cellStyle name="40% - Акцент4 3 6 3" xfId="9975"/>
    <cellStyle name="40% - Акцент4 3 60" xfId="15343"/>
    <cellStyle name="40% - Акцент4 3 61" xfId="15532"/>
    <cellStyle name="40% - Акцент4 3 62" xfId="15619"/>
    <cellStyle name="40% - Акцент4 3 63" xfId="15695"/>
    <cellStyle name="40% - Акцент4 3 7" xfId="1703"/>
    <cellStyle name="40% - Акцент4 3 7 2" xfId="4740"/>
    <cellStyle name="40% - Акцент4 3 7 3" xfId="9976"/>
    <cellStyle name="40% - Акцент4 3 8" xfId="1704"/>
    <cellStyle name="40% - Акцент4 3 8 2" xfId="4741"/>
    <cellStyle name="40% - Акцент4 3 8 3" xfId="9977"/>
    <cellStyle name="40% - Акцент4 3 9" xfId="1705"/>
    <cellStyle name="40% - Акцент4 3 9 2" xfId="4742"/>
    <cellStyle name="40% - Акцент4 3 9 3" xfId="9978"/>
    <cellStyle name="40% - Акцент4 3_46EE.2011(v1.0)" xfId="1706"/>
    <cellStyle name="40% — акцент4 30" xfId="6629"/>
    <cellStyle name="40% — акцент4 31" xfId="7016"/>
    <cellStyle name="40% — акцент4 32" xfId="7234"/>
    <cellStyle name="40% — акцент4 33" xfId="7461"/>
    <cellStyle name="40% — акцент4 34" xfId="7688"/>
    <cellStyle name="40% — акцент4 35" xfId="7910"/>
    <cellStyle name="40% — акцент4 36" xfId="8128"/>
    <cellStyle name="40% — акцент4 37" xfId="8325"/>
    <cellStyle name="40% — акцент4 38" xfId="8516"/>
    <cellStyle name="40% — акцент4 39" xfId="8661"/>
    <cellStyle name="40% - Акцент4 4" xfId="1707"/>
    <cellStyle name="40% — акцент4 4" xfId="1708"/>
    <cellStyle name="40% - Акцент4 4 2" xfId="1709"/>
    <cellStyle name="40% - Акцент4 4 2 2" xfId="1710"/>
    <cellStyle name="40% - Акцент4 4 3" xfId="1711"/>
    <cellStyle name="40% - Акцент4 4 3 2" xfId="1712"/>
    <cellStyle name="40% - Акцент4 4_46EE.2011(v1.0)" xfId="1713"/>
    <cellStyle name="40% — акцент4 40" xfId="8838"/>
    <cellStyle name="40% — акцент4 41" xfId="9082"/>
    <cellStyle name="40% — акцент4 42" xfId="9188"/>
    <cellStyle name="40% — акцент4 43" xfId="9320"/>
    <cellStyle name="40% — акцент4 44" xfId="9410"/>
    <cellStyle name="40% — акцент4 45" xfId="9499"/>
    <cellStyle name="40% — акцент4 46" xfId="9582"/>
    <cellStyle name="40% — акцент4 47" xfId="9472"/>
    <cellStyle name="40% — акцент4 48" xfId="9710"/>
    <cellStyle name="40% — акцент4 49" xfId="9957"/>
    <cellStyle name="40% - Акцент4 5" xfId="1714"/>
    <cellStyle name="40% — акцент4 5" xfId="1715"/>
    <cellStyle name="40% - Акцент4 5 2" xfId="1716"/>
    <cellStyle name="40% - Акцент4 5 2 2" xfId="1717"/>
    <cellStyle name="40% - Акцент4 5 3" xfId="1718"/>
    <cellStyle name="40% - Акцент4 5 3 2" xfId="1719"/>
    <cellStyle name="40% - Акцент4 5_46EE.2011(v1.0)" xfId="1720"/>
    <cellStyle name="40% — акцент4 50" xfId="10738"/>
    <cellStyle name="40% — акцент4 51" xfId="11115"/>
    <cellStyle name="40% — акцент4 52" xfId="11350"/>
    <cellStyle name="40% — акцент4 53" xfId="11585"/>
    <cellStyle name="40% — акцент4 54" xfId="11820"/>
    <cellStyle name="40% — акцент4 55" xfId="12055"/>
    <cellStyle name="40% — акцент4 56" xfId="12290"/>
    <cellStyle name="40% — акцент4 57" xfId="12525"/>
    <cellStyle name="40% — акцент4 58" xfId="12760"/>
    <cellStyle name="40% — акцент4 59" xfId="12995"/>
    <cellStyle name="40% - Акцент4 6" xfId="1721"/>
    <cellStyle name="40% — акцент4 6" xfId="1722"/>
    <cellStyle name="40% - Акцент4 6 2" xfId="1723"/>
    <cellStyle name="40% - Акцент4 6 2 2" xfId="1724"/>
    <cellStyle name="40% - Акцент4 6 3" xfId="1725"/>
    <cellStyle name="40% - Акцент4 6 3 2" xfId="1726"/>
    <cellStyle name="40% - Акцент4 6_46EE.2011(v1.0)" xfId="1727"/>
    <cellStyle name="40% — акцент4 60" xfId="13230"/>
    <cellStyle name="40% — акцент4 61" xfId="13465"/>
    <cellStyle name="40% — акцент4 62" xfId="13700"/>
    <cellStyle name="40% — акцент4 63" xfId="13934"/>
    <cellStyle name="40% — акцент4 64" xfId="14160"/>
    <cellStyle name="40% — акцент4 65" xfId="14386"/>
    <cellStyle name="40% — акцент4 66" xfId="14606"/>
    <cellStyle name="40% — акцент4 67" xfId="14825"/>
    <cellStyle name="40% — акцент4 68" xfId="15019"/>
    <cellStyle name="40% — акцент4 69" xfId="15210"/>
    <cellStyle name="40% - Акцент4 7" xfId="1728"/>
    <cellStyle name="40% — акцент4 7" xfId="1729"/>
    <cellStyle name="40% - Акцент4 7 2" xfId="1730"/>
    <cellStyle name="40% - Акцент4 7 2 2" xfId="1731"/>
    <cellStyle name="40% - Акцент4 7 3" xfId="1732"/>
    <cellStyle name="40% - Акцент4 7 3 2" xfId="1733"/>
    <cellStyle name="40% - Акцент4 7_46EE.2011(v1.0)" xfId="1734"/>
    <cellStyle name="40% — акцент4 70" xfId="15354"/>
    <cellStyle name="40% — акцент4 71" xfId="15528"/>
    <cellStyle name="40% — акцент4 72" xfId="15623"/>
    <cellStyle name="40% — акцент4 73" xfId="15699"/>
    <cellStyle name="40% - Акцент4 8" xfId="1735"/>
    <cellStyle name="40% — акцент4 8" xfId="1736"/>
    <cellStyle name="40% - Акцент4 8 2" xfId="1737"/>
    <cellStyle name="40% - Акцент4 8 2 2" xfId="1738"/>
    <cellStyle name="40% - Акцент4 8 3" xfId="1739"/>
    <cellStyle name="40% - Акцент4 8 3 2" xfId="1740"/>
    <cellStyle name="40% - Акцент4 8 4" xfId="1741"/>
    <cellStyle name="40% - Акцент4 8_46EE.2011(v1.0)" xfId="1742"/>
    <cellStyle name="40% - Акцент4 9" xfId="1743"/>
    <cellStyle name="40% — акцент4 9" xfId="1744"/>
    <cellStyle name="40% - Акцент4 9 2" xfId="1745"/>
    <cellStyle name="40% - Акцент4 9 2 2" xfId="1746"/>
    <cellStyle name="40% - Акцент4 9 3" xfId="1747"/>
    <cellStyle name="40% - Акцент4 9 3 2" xfId="1748"/>
    <cellStyle name="40% - Акцент4 9 4" xfId="1749"/>
    <cellStyle name="40% - Акцент4 9_46EE.2011(v1.0)" xfId="1750"/>
    <cellStyle name="40% — акцент4_Расчет тарифа на тэ 2015 СЛФ" xfId="1751"/>
    <cellStyle name="40% — акцент5" xfId="1752"/>
    <cellStyle name="40% - Акцент5 10" xfId="1753"/>
    <cellStyle name="40% — акцент5 10" xfId="1754"/>
    <cellStyle name="40% - Акцент5 10 2" xfId="1755"/>
    <cellStyle name="40% - Акцент5 11" xfId="1756"/>
    <cellStyle name="40% — акцент5 11" xfId="1757"/>
    <cellStyle name="40% - Акцент5 11 2" xfId="1758"/>
    <cellStyle name="40% — акцент5 12" xfId="1759"/>
    <cellStyle name="40% — акцент5 13" xfId="1760"/>
    <cellStyle name="40% — акцент5 14" xfId="1761"/>
    <cellStyle name="40% — акцент5 15" xfId="1762"/>
    <cellStyle name="40% — акцент5 16" xfId="1763"/>
    <cellStyle name="40% — акцент5 17" xfId="1764"/>
    <cellStyle name="40% — акцент5 18" xfId="1765"/>
    <cellStyle name="40% — акцент5 19" xfId="1766"/>
    <cellStyle name="40% - Акцент5 2" xfId="1767"/>
    <cellStyle name="40% — акцент5 2" xfId="1768"/>
    <cellStyle name="40% - Акцент5 2 10" xfId="1769"/>
    <cellStyle name="40% — акцент5 2 10" xfId="6585"/>
    <cellStyle name="40% - Акцент5 2 10 10" xfId="8501"/>
    <cellStyle name="40% - Акцент5 2 10 11" xfId="8646"/>
    <cellStyle name="40% - Акцент5 2 10 12" xfId="9982"/>
    <cellStyle name="40% - Акцент5 2 10 13" xfId="10763"/>
    <cellStyle name="40% - Акцент5 2 10 14" xfId="11091"/>
    <cellStyle name="40% - Акцент5 2 10 15" xfId="11326"/>
    <cellStyle name="40% - Акцент5 2 10 16" xfId="11561"/>
    <cellStyle name="40% - Акцент5 2 10 17" xfId="11796"/>
    <cellStyle name="40% - Акцент5 2 10 18" xfId="12031"/>
    <cellStyle name="40% - Акцент5 2 10 19" xfId="12266"/>
    <cellStyle name="40% - Акцент5 2 10 2" xfId="4746"/>
    <cellStyle name="40% - Акцент5 2 10 20" xfId="12501"/>
    <cellStyle name="40% - Акцент5 2 10 21" xfId="12736"/>
    <cellStyle name="40% - Акцент5 2 10 22" xfId="12971"/>
    <cellStyle name="40% - Акцент5 2 10 23" xfId="13206"/>
    <cellStyle name="40% - Акцент5 2 10 24" xfId="13441"/>
    <cellStyle name="40% - Акцент5 2 10 25" xfId="13676"/>
    <cellStyle name="40% - Акцент5 2 10 26" xfId="13910"/>
    <cellStyle name="40% - Акцент5 2 10 27" xfId="14136"/>
    <cellStyle name="40% - Акцент5 2 10 28" xfId="14362"/>
    <cellStyle name="40% - Акцент5 2 10 29" xfId="14582"/>
    <cellStyle name="40% - Акцент5 2 10 3" xfId="6792"/>
    <cellStyle name="40% - Акцент5 2 10 30" xfId="14803"/>
    <cellStyle name="40% - Акцент5 2 10 31" xfId="14999"/>
    <cellStyle name="40% - Акцент5 2 10 32" xfId="15195"/>
    <cellStyle name="40% - Акцент5 2 10 33" xfId="15339"/>
    <cellStyle name="40% - Акцент5 2 10 4" xfId="6993"/>
    <cellStyle name="40% - Акцент5 2 10 5" xfId="7437"/>
    <cellStyle name="40% - Акцент5 2 10 6" xfId="7664"/>
    <cellStyle name="40% - Акцент5 2 10 7" xfId="7886"/>
    <cellStyle name="40% - Акцент5 2 10 8" xfId="8107"/>
    <cellStyle name="40% - Акцент5 2 10 9" xfId="8304"/>
    <cellStyle name="40% - Акцент5 2 11" xfId="4744"/>
    <cellStyle name="40% — акцент5 2 11" xfId="6793"/>
    <cellStyle name="40% - Акцент5 2 12" xfId="5648"/>
    <cellStyle name="40% — акцент5 2 12" xfId="6994"/>
    <cellStyle name="40% - Акцент5 2 13" xfId="5979"/>
    <cellStyle name="40% — акцент5 2 13" xfId="7438"/>
    <cellStyle name="40% - Акцент5 2 14" xfId="5598"/>
    <cellStyle name="40% — акцент5 2 14" xfId="7665"/>
    <cellStyle name="40% - Акцент5 2 15" xfId="6039"/>
    <cellStyle name="40% — акцент5 2 15" xfId="7887"/>
    <cellStyle name="40% - Акцент5 2 16" xfId="5500"/>
    <cellStyle name="40% — акцент5 2 16" xfId="8108"/>
    <cellStyle name="40% - Акцент5 2 17" xfId="6171"/>
    <cellStyle name="40% — акцент5 2 17" xfId="8305"/>
    <cellStyle name="40% - Акцент5 2 18" xfId="6422"/>
    <cellStyle name="40% — акцент5 2 18" xfId="8502"/>
    <cellStyle name="40% - Акцент5 2 19" xfId="6586"/>
    <cellStyle name="40% — акцент5 2 19" xfId="8647"/>
    <cellStyle name="40% - Акцент5 2 2" xfId="1770"/>
    <cellStyle name="40% — акцент5 2 2" xfId="4745"/>
    <cellStyle name="40% - Акцент5 2 2 10" xfId="6419"/>
    <cellStyle name="40% - Акцент5 2 2 11" xfId="6580"/>
    <cellStyle name="40% - Акцент5 2 2 12" xfId="6788"/>
    <cellStyle name="40% - Акцент5 2 2 13" xfId="6992"/>
    <cellStyle name="40% - Акцент5 2 2 14" xfId="7436"/>
    <cellStyle name="40% - Акцент5 2 2 15" xfId="7663"/>
    <cellStyle name="40% - Акцент5 2 2 16" xfId="7885"/>
    <cellStyle name="40% - Акцент5 2 2 17" xfId="8106"/>
    <cellStyle name="40% - Акцент5 2 2 18" xfId="8303"/>
    <cellStyle name="40% - Акцент5 2 2 19" xfId="8500"/>
    <cellStyle name="40% - Акцент5 2 2 2" xfId="1771"/>
    <cellStyle name="40% - Акцент5 2 2 20" xfId="8645"/>
    <cellStyle name="40% - Акцент5 2 2 21" xfId="8847"/>
    <cellStyle name="40% - Акцент5 2 2 22" xfId="9091"/>
    <cellStyle name="40% - Акцент5 2 2 23" xfId="9179"/>
    <cellStyle name="40% - Акцент5 2 2 24" xfId="9311"/>
    <cellStyle name="40% - Акцент5 2 2 25" xfId="9401"/>
    <cellStyle name="40% - Акцент5 2 2 26" xfId="9490"/>
    <cellStyle name="40% - Акцент5 2 2 27" xfId="9574"/>
    <cellStyle name="40% - Акцент5 2 2 28" xfId="9264"/>
    <cellStyle name="40% - Акцент5 2 2 29" xfId="9702"/>
    <cellStyle name="40% - Акцент5 2 2 3" xfId="4747"/>
    <cellStyle name="40% - Акцент5 2 2 30" xfId="9983"/>
    <cellStyle name="40% - Акцент5 2 2 31" xfId="10764"/>
    <cellStyle name="40% - Акцент5 2 2 32" xfId="11090"/>
    <cellStyle name="40% - Акцент5 2 2 33" xfId="11325"/>
    <cellStyle name="40% - Акцент5 2 2 34" xfId="11560"/>
    <cellStyle name="40% - Акцент5 2 2 35" xfId="11795"/>
    <cellStyle name="40% - Акцент5 2 2 36" xfId="12030"/>
    <cellStyle name="40% - Акцент5 2 2 37" xfId="12265"/>
    <cellStyle name="40% - Акцент5 2 2 38" xfId="12500"/>
    <cellStyle name="40% - Акцент5 2 2 39" xfId="12735"/>
    <cellStyle name="40% - Акцент5 2 2 4" xfId="5651"/>
    <cellStyle name="40% - Акцент5 2 2 40" xfId="12970"/>
    <cellStyle name="40% - Акцент5 2 2 41" xfId="13205"/>
    <cellStyle name="40% - Акцент5 2 2 42" xfId="13440"/>
    <cellStyle name="40% - Акцент5 2 2 43" xfId="13675"/>
    <cellStyle name="40% - Акцент5 2 2 44" xfId="13909"/>
    <cellStyle name="40% - Акцент5 2 2 45" xfId="14135"/>
    <cellStyle name="40% - Акцент5 2 2 46" xfId="14361"/>
    <cellStyle name="40% - Акцент5 2 2 47" xfId="14581"/>
    <cellStyle name="40% - Акцент5 2 2 48" xfId="14802"/>
    <cellStyle name="40% - Акцент5 2 2 49" xfId="14998"/>
    <cellStyle name="40% - Акцент5 2 2 5" xfId="5976"/>
    <cellStyle name="40% - Акцент5 2 2 50" xfId="15194"/>
    <cellStyle name="40% - Акцент5 2 2 51" xfId="15338"/>
    <cellStyle name="40% - Акцент5 2 2 52" xfId="15537"/>
    <cellStyle name="40% - Акцент5 2 2 53" xfId="15615"/>
    <cellStyle name="40% - Акцент5 2 2 54" xfId="15691"/>
    <cellStyle name="40% - Акцент5 2 2 6" xfId="5601"/>
    <cellStyle name="40% - Акцент5 2 2 7" xfId="6036"/>
    <cellStyle name="40% - Акцент5 2 2 8" xfId="5504"/>
    <cellStyle name="40% - Акцент5 2 2 9" xfId="6168"/>
    <cellStyle name="40% - Акцент5 2 20" xfId="6794"/>
    <cellStyle name="40% — акцент5 2 20" xfId="8846"/>
    <cellStyle name="40% - Акцент5 2 21" xfId="6995"/>
    <cellStyle name="40% — акцент5 2 21" xfId="9090"/>
    <cellStyle name="40% - Акцент5 2 22" xfId="7439"/>
    <cellStyle name="40% — акцент5 2 22" xfId="9180"/>
    <cellStyle name="40% - Акцент5 2 23" xfId="7666"/>
    <cellStyle name="40% — акцент5 2 23" xfId="9312"/>
    <cellStyle name="40% - Акцент5 2 24" xfId="7888"/>
    <cellStyle name="40% — акцент5 2 24" xfId="9402"/>
    <cellStyle name="40% - Акцент5 2 25" xfId="8109"/>
    <cellStyle name="40% — акцент5 2 25" xfId="9491"/>
    <cellStyle name="40% - Акцент5 2 26" xfId="8306"/>
    <cellStyle name="40% — акцент5 2 26" xfId="9575"/>
    <cellStyle name="40% - Акцент5 2 27" xfId="8503"/>
    <cellStyle name="40% — акцент5 2 27" xfId="9265"/>
    <cellStyle name="40% - Акцент5 2 28" xfId="8648"/>
    <cellStyle name="40% — акцент5 2 28" xfId="9703"/>
    <cellStyle name="40% - Акцент5 2 29" xfId="8845"/>
    <cellStyle name="40% — акцент5 2 29" xfId="9981"/>
    <cellStyle name="40% - Акцент5 2 3" xfId="1772"/>
    <cellStyle name="40% — акцент5 2 3" xfId="5649"/>
    <cellStyle name="40% - Акцент5 2 3 10" xfId="6573"/>
    <cellStyle name="40% - Акцент5 2 3 11" xfId="6780"/>
    <cellStyle name="40% - Акцент5 2 3 12" xfId="6991"/>
    <cellStyle name="40% - Акцент5 2 3 13" xfId="7435"/>
    <cellStyle name="40% - Акцент5 2 3 14" xfId="7662"/>
    <cellStyle name="40% - Акцент5 2 3 15" xfId="7884"/>
    <cellStyle name="40% - Акцент5 2 3 16" xfId="8105"/>
    <cellStyle name="40% - Акцент5 2 3 17" xfId="8302"/>
    <cellStyle name="40% - Акцент5 2 3 18" xfId="8499"/>
    <cellStyle name="40% - Акцент5 2 3 19" xfId="8644"/>
    <cellStyle name="40% - Акцент5 2 3 2" xfId="1773"/>
    <cellStyle name="40% - Акцент5 2 3 20" xfId="9984"/>
    <cellStyle name="40% - Акцент5 2 3 21" xfId="10765"/>
    <cellStyle name="40% - Акцент5 2 3 22" xfId="11089"/>
    <cellStyle name="40% - Акцент5 2 3 23" xfId="11324"/>
    <cellStyle name="40% - Акцент5 2 3 24" xfId="11559"/>
    <cellStyle name="40% - Акцент5 2 3 25" xfId="11794"/>
    <cellStyle name="40% - Акцент5 2 3 26" xfId="12029"/>
    <cellStyle name="40% - Акцент5 2 3 27" xfId="12264"/>
    <cellStyle name="40% - Акцент5 2 3 28" xfId="12499"/>
    <cellStyle name="40% - Акцент5 2 3 29" xfId="12734"/>
    <cellStyle name="40% - Акцент5 2 3 3" xfId="4748"/>
    <cellStyle name="40% - Акцент5 2 3 30" xfId="12969"/>
    <cellStyle name="40% - Акцент5 2 3 31" xfId="13204"/>
    <cellStyle name="40% - Акцент5 2 3 32" xfId="13439"/>
    <cellStyle name="40% - Акцент5 2 3 33" xfId="13674"/>
    <cellStyle name="40% - Акцент5 2 3 34" xfId="13908"/>
    <cellStyle name="40% - Акцент5 2 3 35" xfId="14134"/>
    <cellStyle name="40% - Акцент5 2 3 36" xfId="14360"/>
    <cellStyle name="40% - Акцент5 2 3 37" xfId="14580"/>
    <cellStyle name="40% - Акцент5 2 3 38" xfId="14801"/>
    <cellStyle name="40% - Акцент5 2 3 39" xfId="14997"/>
    <cellStyle name="40% - Акцент5 2 3 4" xfId="5975"/>
    <cellStyle name="40% - Акцент5 2 3 40" xfId="15193"/>
    <cellStyle name="40% - Акцент5 2 3 41" xfId="15337"/>
    <cellStyle name="40% - Акцент5 2 3 5" xfId="5602"/>
    <cellStyle name="40% - Акцент5 2 3 6" xfId="6035"/>
    <cellStyle name="40% - Акцент5 2 3 7" xfId="5506"/>
    <cellStyle name="40% - Акцент5 2 3 8" xfId="6167"/>
    <cellStyle name="40% - Акцент5 2 3 9" xfId="6418"/>
    <cellStyle name="40% - Акцент5 2 30" xfId="9089"/>
    <cellStyle name="40% — акцент5 2 30" xfId="10762"/>
    <cellStyle name="40% - Акцент5 2 31" xfId="9181"/>
    <cellStyle name="40% — акцент5 2 31" xfId="11092"/>
    <cellStyle name="40% - Акцент5 2 32" xfId="9313"/>
    <cellStyle name="40% — акцент5 2 32" xfId="11327"/>
    <cellStyle name="40% - Акцент5 2 33" xfId="9403"/>
    <cellStyle name="40% — акцент5 2 33" xfId="11562"/>
    <cellStyle name="40% - Акцент5 2 34" xfId="9492"/>
    <cellStyle name="40% — акцент5 2 34" xfId="11797"/>
    <cellStyle name="40% - Акцент5 2 35" xfId="9576"/>
    <cellStyle name="40% — акцент5 2 35" xfId="12032"/>
    <cellStyle name="40% - Акцент5 2 36" xfId="9266"/>
    <cellStyle name="40% — акцент5 2 36" xfId="12267"/>
    <cellStyle name="40% - Акцент5 2 37" xfId="9704"/>
    <cellStyle name="40% — акцент5 2 37" xfId="12502"/>
    <cellStyle name="40% - Акцент5 2 38" xfId="9980"/>
    <cellStyle name="40% — акцент5 2 38" xfId="12737"/>
    <cellStyle name="40% - Акцент5 2 39" xfId="10761"/>
    <cellStyle name="40% — акцент5 2 39" xfId="12972"/>
    <cellStyle name="40% - Акцент5 2 4" xfId="1774"/>
    <cellStyle name="40% — акцент5 2 4" xfId="5978"/>
    <cellStyle name="40% - Акцент5 2 4 10" xfId="6987"/>
    <cellStyle name="40% - Акцент5 2 4 11" xfId="7434"/>
    <cellStyle name="40% - Акцент5 2 4 12" xfId="7661"/>
    <cellStyle name="40% - Акцент5 2 4 13" xfId="7883"/>
    <cellStyle name="40% - Акцент5 2 4 14" xfId="8104"/>
    <cellStyle name="40% - Акцент5 2 4 15" xfId="8301"/>
    <cellStyle name="40% - Акцент5 2 4 16" xfId="8498"/>
    <cellStyle name="40% - Акцент5 2 4 17" xfId="8643"/>
    <cellStyle name="40% - Акцент5 2 4 18" xfId="9985"/>
    <cellStyle name="40% - Акцент5 2 4 19" xfId="10766"/>
    <cellStyle name="40% - Акцент5 2 4 2" xfId="4749"/>
    <cellStyle name="40% - Акцент5 2 4 20" xfId="11088"/>
    <cellStyle name="40% - Акцент5 2 4 21" xfId="11323"/>
    <cellStyle name="40% - Акцент5 2 4 22" xfId="11558"/>
    <cellStyle name="40% - Акцент5 2 4 23" xfId="11793"/>
    <cellStyle name="40% - Акцент5 2 4 24" xfId="12028"/>
    <cellStyle name="40% - Акцент5 2 4 25" xfId="12263"/>
    <cellStyle name="40% - Акцент5 2 4 26" xfId="12498"/>
    <cellStyle name="40% - Акцент5 2 4 27" xfId="12733"/>
    <cellStyle name="40% - Акцент5 2 4 28" xfId="12968"/>
    <cellStyle name="40% - Акцент5 2 4 29" xfId="13203"/>
    <cellStyle name="40% - Акцент5 2 4 3" xfId="5606"/>
    <cellStyle name="40% - Акцент5 2 4 30" xfId="13438"/>
    <cellStyle name="40% - Акцент5 2 4 31" xfId="13673"/>
    <cellStyle name="40% - Акцент5 2 4 32" xfId="13907"/>
    <cellStyle name="40% - Акцент5 2 4 33" xfId="14133"/>
    <cellStyle name="40% - Акцент5 2 4 34" xfId="14359"/>
    <cellStyle name="40% - Акцент5 2 4 35" xfId="14579"/>
    <cellStyle name="40% - Акцент5 2 4 36" xfId="14800"/>
    <cellStyle name="40% - Акцент5 2 4 37" xfId="14996"/>
    <cellStyle name="40% - Акцент5 2 4 38" xfId="15192"/>
    <cellStyle name="40% - Акцент5 2 4 39" xfId="15336"/>
    <cellStyle name="40% - Акцент5 2 4 4" xfId="6034"/>
    <cellStyle name="40% - Акцент5 2 4 5" xfId="5507"/>
    <cellStyle name="40% - Акцент5 2 4 6" xfId="6165"/>
    <cellStyle name="40% - Акцент5 2 4 7" xfId="6417"/>
    <cellStyle name="40% - Акцент5 2 4 8" xfId="6572"/>
    <cellStyle name="40% - Акцент5 2 4 9" xfId="6778"/>
    <cellStyle name="40% - Акцент5 2 40" xfId="11093"/>
    <cellStyle name="40% — акцент5 2 40" xfId="13207"/>
    <cellStyle name="40% - Акцент5 2 41" xfId="11328"/>
    <cellStyle name="40% — акцент5 2 41" xfId="13442"/>
    <cellStyle name="40% - Акцент5 2 42" xfId="11563"/>
    <cellStyle name="40% — акцент5 2 42" xfId="13677"/>
    <cellStyle name="40% - Акцент5 2 43" xfId="11798"/>
    <cellStyle name="40% — акцент5 2 43" xfId="13911"/>
    <cellStyle name="40% - Акцент5 2 44" xfId="12033"/>
    <cellStyle name="40% — акцент5 2 44" xfId="14137"/>
    <cellStyle name="40% - Акцент5 2 45" xfId="12268"/>
    <cellStyle name="40% — акцент5 2 45" xfId="14363"/>
    <cellStyle name="40% - Акцент5 2 46" xfId="12503"/>
    <cellStyle name="40% — акцент5 2 46" xfId="14583"/>
    <cellStyle name="40% - Акцент5 2 47" xfId="12738"/>
    <cellStyle name="40% — акцент5 2 47" xfId="14804"/>
    <cellStyle name="40% - Акцент5 2 48" xfId="12973"/>
    <cellStyle name="40% — акцент5 2 48" xfId="15000"/>
    <cellStyle name="40% - Акцент5 2 49" xfId="13208"/>
    <cellStyle name="40% — акцент5 2 49" xfId="15196"/>
    <cellStyle name="40% - Акцент5 2 5" xfId="1775"/>
    <cellStyle name="40% — акцент5 2 5" xfId="5599"/>
    <cellStyle name="40% - Акцент5 2 5 10" xfId="7433"/>
    <cellStyle name="40% - Акцент5 2 5 11" xfId="7660"/>
    <cellStyle name="40% - Акцент5 2 5 12" xfId="7882"/>
    <cellStyle name="40% - Акцент5 2 5 13" xfId="8103"/>
    <cellStyle name="40% - Акцент5 2 5 14" xfId="8300"/>
    <cellStyle name="40% - Акцент5 2 5 15" xfId="8497"/>
    <cellStyle name="40% - Акцент5 2 5 16" xfId="8642"/>
    <cellStyle name="40% - Акцент5 2 5 17" xfId="9986"/>
    <cellStyle name="40% - Акцент5 2 5 18" xfId="10767"/>
    <cellStyle name="40% - Акцент5 2 5 19" xfId="11087"/>
    <cellStyle name="40% - Акцент5 2 5 2" xfId="4750"/>
    <cellStyle name="40% - Акцент5 2 5 20" xfId="11322"/>
    <cellStyle name="40% - Акцент5 2 5 21" xfId="11557"/>
    <cellStyle name="40% - Акцент5 2 5 22" xfId="11792"/>
    <cellStyle name="40% - Акцент5 2 5 23" xfId="12027"/>
    <cellStyle name="40% - Акцент5 2 5 24" xfId="12262"/>
    <cellStyle name="40% - Акцент5 2 5 25" xfId="12497"/>
    <cellStyle name="40% - Акцент5 2 5 26" xfId="12732"/>
    <cellStyle name="40% - Акцент5 2 5 27" xfId="12967"/>
    <cellStyle name="40% - Акцент5 2 5 28" xfId="13202"/>
    <cellStyle name="40% - Акцент5 2 5 29" xfId="13437"/>
    <cellStyle name="40% - Акцент5 2 5 3" xfId="6032"/>
    <cellStyle name="40% - Акцент5 2 5 30" xfId="13672"/>
    <cellStyle name="40% - Акцент5 2 5 31" xfId="13906"/>
    <cellStyle name="40% - Акцент5 2 5 32" xfId="14132"/>
    <cellStyle name="40% - Акцент5 2 5 33" xfId="14358"/>
    <cellStyle name="40% - Акцент5 2 5 34" xfId="14578"/>
    <cellStyle name="40% - Акцент5 2 5 35" xfId="14799"/>
    <cellStyle name="40% - Акцент5 2 5 36" xfId="14995"/>
    <cellStyle name="40% - Акцент5 2 5 37" xfId="15191"/>
    <cellStyle name="40% - Акцент5 2 5 38" xfId="15335"/>
    <cellStyle name="40% - Акцент5 2 5 4" xfId="5508"/>
    <cellStyle name="40% - Акцент5 2 5 5" xfId="6164"/>
    <cellStyle name="40% - Акцент5 2 5 6" xfId="6413"/>
    <cellStyle name="40% - Акцент5 2 5 7" xfId="6570"/>
    <cellStyle name="40% - Акцент5 2 5 8" xfId="6777"/>
    <cellStyle name="40% - Акцент5 2 5 9" xfId="6977"/>
    <cellStyle name="40% - Акцент5 2 50" xfId="13443"/>
    <cellStyle name="40% — акцент5 2 50" xfId="15340"/>
    <cellStyle name="40% - Акцент5 2 51" xfId="13678"/>
    <cellStyle name="40% — акцент5 2 51" xfId="15536"/>
    <cellStyle name="40% - Акцент5 2 52" xfId="13912"/>
    <cellStyle name="40% — акцент5 2 52" xfId="15616"/>
    <cellStyle name="40% - Акцент5 2 53" xfId="14138"/>
    <cellStyle name="40% — акцент5 2 53" xfId="15692"/>
    <cellStyle name="40% - Акцент5 2 54" xfId="14364"/>
    <cellStyle name="40% - Акцент5 2 55" xfId="14584"/>
    <cellStyle name="40% - Акцент5 2 56" xfId="14805"/>
    <cellStyle name="40% - Акцент5 2 57" xfId="15001"/>
    <cellStyle name="40% - Акцент5 2 58" xfId="15197"/>
    <cellStyle name="40% - Акцент5 2 59" xfId="15341"/>
    <cellStyle name="40% - Акцент5 2 6" xfId="1776"/>
    <cellStyle name="40% — акцент5 2 6" xfId="6038"/>
    <cellStyle name="40% - Акцент5 2 6 10" xfId="7659"/>
    <cellStyle name="40% - Акцент5 2 6 11" xfId="7881"/>
    <cellStyle name="40% - Акцент5 2 6 12" xfId="8102"/>
    <cellStyle name="40% - Акцент5 2 6 13" xfId="8299"/>
    <cellStyle name="40% - Акцент5 2 6 14" xfId="8496"/>
    <cellStyle name="40% - Акцент5 2 6 15" xfId="8641"/>
    <cellStyle name="40% - Акцент5 2 6 16" xfId="9987"/>
    <cellStyle name="40% - Акцент5 2 6 17" xfId="10768"/>
    <cellStyle name="40% - Акцент5 2 6 18" xfId="11086"/>
    <cellStyle name="40% - Акцент5 2 6 19" xfId="11321"/>
    <cellStyle name="40% - Акцент5 2 6 2" xfId="4751"/>
    <cellStyle name="40% - Акцент5 2 6 20" xfId="11556"/>
    <cellStyle name="40% - Акцент5 2 6 21" xfId="11791"/>
    <cellStyle name="40% - Акцент5 2 6 22" xfId="12026"/>
    <cellStyle name="40% - Акцент5 2 6 23" xfId="12261"/>
    <cellStyle name="40% - Акцент5 2 6 24" xfId="12496"/>
    <cellStyle name="40% - Акцент5 2 6 25" xfId="12731"/>
    <cellStyle name="40% - Акцент5 2 6 26" xfId="12966"/>
    <cellStyle name="40% - Акцент5 2 6 27" xfId="13201"/>
    <cellStyle name="40% - Акцент5 2 6 28" xfId="13436"/>
    <cellStyle name="40% - Акцент5 2 6 29" xfId="13671"/>
    <cellStyle name="40% - Акцент5 2 6 3" xfId="5509"/>
    <cellStyle name="40% - Акцент5 2 6 30" xfId="13905"/>
    <cellStyle name="40% - Акцент5 2 6 31" xfId="14131"/>
    <cellStyle name="40% - Акцент5 2 6 32" xfId="14357"/>
    <cellStyle name="40% - Акцент5 2 6 33" xfId="14577"/>
    <cellStyle name="40% - Акцент5 2 6 34" xfId="14798"/>
    <cellStyle name="40% - Акцент5 2 6 35" xfId="14994"/>
    <cellStyle name="40% - Акцент5 2 6 36" xfId="15190"/>
    <cellStyle name="40% - Акцент5 2 6 37" xfId="15334"/>
    <cellStyle name="40% - Акцент5 2 6 4" xfId="6160"/>
    <cellStyle name="40% - Акцент5 2 6 5" xfId="6407"/>
    <cellStyle name="40% - Акцент5 2 6 6" xfId="6569"/>
    <cellStyle name="40% - Акцент5 2 6 7" xfId="6776"/>
    <cellStyle name="40% - Акцент5 2 6 8" xfId="6976"/>
    <cellStyle name="40% - Акцент5 2 6 9" xfId="7432"/>
    <cellStyle name="40% - Акцент5 2 60" xfId="15535"/>
    <cellStyle name="40% - Акцент5 2 61" xfId="15617"/>
    <cellStyle name="40% - Акцент5 2 62" xfId="15693"/>
    <cellStyle name="40% - Акцент5 2 7" xfId="1777"/>
    <cellStyle name="40% — акцент5 2 7" xfId="5502"/>
    <cellStyle name="40% - Акцент5 2 7 10" xfId="7880"/>
    <cellStyle name="40% - Акцент5 2 7 11" xfId="8101"/>
    <cellStyle name="40% - Акцент5 2 7 12" xfId="8298"/>
    <cellStyle name="40% - Акцент5 2 7 13" xfId="8495"/>
    <cellStyle name="40% - Акцент5 2 7 14" xfId="8640"/>
    <cellStyle name="40% - Акцент5 2 7 15" xfId="9988"/>
    <cellStyle name="40% - Акцент5 2 7 16" xfId="10769"/>
    <cellStyle name="40% - Акцент5 2 7 17" xfId="11085"/>
    <cellStyle name="40% - Акцент5 2 7 18" xfId="11320"/>
    <cellStyle name="40% - Акцент5 2 7 19" xfId="11555"/>
    <cellStyle name="40% - Акцент5 2 7 2" xfId="4752"/>
    <cellStyle name="40% - Акцент5 2 7 20" xfId="11790"/>
    <cellStyle name="40% - Акцент5 2 7 21" xfId="12025"/>
    <cellStyle name="40% - Акцент5 2 7 22" xfId="12260"/>
    <cellStyle name="40% - Акцент5 2 7 23" xfId="12495"/>
    <cellStyle name="40% - Акцент5 2 7 24" xfId="12730"/>
    <cellStyle name="40% - Акцент5 2 7 25" xfId="12965"/>
    <cellStyle name="40% - Акцент5 2 7 26" xfId="13200"/>
    <cellStyle name="40% - Акцент5 2 7 27" xfId="13435"/>
    <cellStyle name="40% - Акцент5 2 7 28" xfId="13670"/>
    <cellStyle name="40% - Акцент5 2 7 29" xfId="13904"/>
    <cellStyle name="40% - Акцент5 2 7 3" xfId="6150"/>
    <cellStyle name="40% - Акцент5 2 7 30" xfId="14130"/>
    <cellStyle name="40% - Акцент5 2 7 31" xfId="14356"/>
    <cellStyle name="40% - Акцент5 2 7 32" xfId="14576"/>
    <cellStyle name="40% - Акцент5 2 7 33" xfId="14797"/>
    <cellStyle name="40% - Акцент5 2 7 34" xfId="14993"/>
    <cellStyle name="40% - Акцент5 2 7 35" xfId="15189"/>
    <cellStyle name="40% - Акцент5 2 7 36" xfId="15333"/>
    <cellStyle name="40% - Акцент5 2 7 4" xfId="6406"/>
    <cellStyle name="40% - Акцент5 2 7 5" xfId="6568"/>
    <cellStyle name="40% - Акцент5 2 7 6" xfId="6775"/>
    <cellStyle name="40% - Акцент5 2 7 7" xfId="6975"/>
    <cellStyle name="40% - Акцент5 2 7 8" xfId="7431"/>
    <cellStyle name="40% - Акцент5 2 7 9" xfId="7658"/>
    <cellStyle name="40% - Акцент5 2 8" xfId="1778"/>
    <cellStyle name="40% — акцент5 2 8" xfId="6170"/>
    <cellStyle name="40% - Акцент5 2 8 10" xfId="8100"/>
    <cellStyle name="40% - Акцент5 2 8 11" xfId="8297"/>
    <cellStyle name="40% - Акцент5 2 8 12" xfId="8494"/>
    <cellStyle name="40% - Акцент5 2 8 13" xfId="8639"/>
    <cellStyle name="40% - Акцент5 2 8 14" xfId="9989"/>
    <cellStyle name="40% - Акцент5 2 8 15" xfId="10770"/>
    <cellStyle name="40% - Акцент5 2 8 16" xfId="11084"/>
    <cellStyle name="40% - Акцент5 2 8 17" xfId="11319"/>
    <cellStyle name="40% - Акцент5 2 8 18" xfId="11554"/>
    <cellStyle name="40% - Акцент5 2 8 19" xfId="11789"/>
    <cellStyle name="40% - Акцент5 2 8 2" xfId="4753"/>
    <cellStyle name="40% - Акцент5 2 8 20" xfId="12024"/>
    <cellStyle name="40% - Акцент5 2 8 21" xfId="12259"/>
    <cellStyle name="40% - Акцент5 2 8 22" xfId="12494"/>
    <cellStyle name="40% - Акцент5 2 8 23" xfId="12729"/>
    <cellStyle name="40% - Акцент5 2 8 24" xfId="12964"/>
    <cellStyle name="40% - Акцент5 2 8 25" xfId="13199"/>
    <cellStyle name="40% - Акцент5 2 8 26" xfId="13434"/>
    <cellStyle name="40% - Акцент5 2 8 27" xfId="13669"/>
    <cellStyle name="40% - Акцент5 2 8 28" xfId="13903"/>
    <cellStyle name="40% - Акцент5 2 8 29" xfId="14129"/>
    <cellStyle name="40% - Акцент5 2 8 3" xfId="6405"/>
    <cellStyle name="40% - Акцент5 2 8 30" xfId="14355"/>
    <cellStyle name="40% - Акцент5 2 8 31" xfId="14575"/>
    <cellStyle name="40% - Акцент5 2 8 32" xfId="14796"/>
    <cellStyle name="40% - Акцент5 2 8 33" xfId="14992"/>
    <cellStyle name="40% - Акцент5 2 8 34" xfId="15188"/>
    <cellStyle name="40% - Акцент5 2 8 35" xfId="15332"/>
    <cellStyle name="40% - Акцент5 2 8 4" xfId="6567"/>
    <cellStyle name="40% - Акцент5 2 8 5" xfId="6774"/>
    <cellStyle name="40% - Акцент5 2 8 6" xfId="6974"/>
    <cellStyle name="40% - Акцент5 2 8 7" xfId="7430"/>
    <cellStyle name="40% - Акцент5 2 8 8" xfId="7657"/>
    <cellStyle name="40% - Акцент5 2 8 9" xfId="7879"/>
    <cellStyle name="40% - Акцент5 2 9" xfId="1779"/>
    <cellStyle name="40% — акцент5 2 9" xfId="6421"/>
    <cellStyle name="40% - Акцент5 2 9 10" xfId="8296"/>
    <cellStyle name="40% - Акцент5 2 9 11" xfId="8493"/>
    <cellStyle name="40% - Акцент5 2 9 12" xfId="8638"/>
    <cellStyle name="40% - Акцент5 2 9 13" xfId="9990"/>
    <cellStyle name="40% - Акцент5 2 9 14" xfId="10771"/>
    <cellStyle name="40% - Акцент5 2 9 15" xfId="11083"/>
    <cellStyle name="40% - Акцент5 2 9 16" xfId="11318"/>
    <cellStyle name="40% - Акцент5 2 9 17" xfId="11553"/>
    <cellStyle name="40% - Акцент5 2 9 18" xfId="11788"/>
    <cellStyle name="40% - Акцент5 2 9 19" xfId="12023"/>
    <cellStyle name="40% - Акцент5 2 9 2" xfId="4754"/>
    <cellStyle name="40% - Акцент5 2 9 20" xfId="12258"/>
    <cellStyle name="40% - Акцент5 2 9 21" xfId="12493"/>
    <cellStyle name="40% - Акцент5 2 9 22" xfId="12728"/>
    <cellStyle name="40% - Акцент5 2 9 23" xfId="12963"/>
    <cellStyle name="40% - Акцент5 2 9 24" xfId="13198"/>
    <cellStyle name="40% - Акцент5 2 9 25" xfId="13433"/>
    <cellStyle name="40% - Акцент5 2 9 26" xfId="13668"/>
    <cellStyle name="40% - Акцент5 2 9 27" xfId="13902"/>
    <cellStyle name="40% - Акцент5 2 9 28" xfId="14128"/>
    <cellStyle name="40% - Акцент5 2 9 29" xfId="14354"/>
    <cellStyle name="40% - Акцент5 2 9 3" xfId="6566"/>
    <cellStyle name="40% - Акцент5 2 9 30" xfId="14574"/>
    <cellStyle name="40% - Акцент5 2 9 31" xfId="14795"/>
    <cellStyle name="40% - Акцент5 2 9 32" xfId="14991"/>
    <cellStyle name="40% - Акцент5 2 9 33" xfId="15187"/>
    <cellStyle name="40% - Акцент5 2 9 34" xfId="15331"/>
    <cellStyle name="40% - Акцент5 2 9 4" xfId="6773"/>
    <cellStyle name="40% - Акцент5 2 9 5" xfId="6973"/>
    <cellStyle name="40% - Акцент5 2 9 6" xfId="7429"/>
    <cellStyle name="40% - Акцент5 2 9 7" xfId="7656"/>
    <cellStyle name="40% - Акцент5 2 9 8" xfId="7878"/>
    <cellStyle name="40% - Акцент5 2 9 9" xfId="8099"/>
    <cellStyle name="40% - Акцент5 2_46EE.2011(v1.0)" xfId="1780"/>
    <cellStyle name="40% — акцент5 20" xfId="1781"/>
    <cellStyle name="40% — акцент5 21" xfId="1782"/>
    <cellStyle name="40% — акцент5 22" xfId="4743"/>
    <cellStyle name="40% — акцент5 23" xfId="5647"/>
    <cellStyle name="40% — акцент5 24" xfId="5980"/>
    <cellStyle name="40% — акцент5 25" xfId="5597"/>
    <cellStyle name="40% — акцент5 26" xfId="6042"/>
    <cellStyle name="40% — акцент5 27" xfId="5499"/>
    <cellStyle name="40% — акцент5 28" xfId="6172"/>
    <cellStyle name="40% — акцент5 29" xfId="6423"/>
    <cellStyle name="40% - Акцент5 3" xfId="1783"/>
    <cellStyle name="40% — акцент5 3" xfId="1784"/>
    <cellStyle name="40% - Акцент5 3 10" xfId="1785"/>
    <cellStyle name="40% - Акцент5 3 10 2" xfId="4756"/>
    <cellStyle name="40% - Акцент5 3 10 3" xfId="9992"/>
    <cellStyle name="40% - Акцент5 3 11" xfId="1786"/>
    <cellStyle name="40% - Акцент5 3 12" xfId="4755"/>
    <cellStyle name="40% - Акцент5 3 13" xfId="5659"/>
    <cellStyle name="40% - Акцент5 3 14" xfId="5968"/>
    <cellStyle name="40% - Акцент5 3 15" xfId="5613"/>
    <cellStyle name="40% - Акцент5 3 16" xfId="6027"/>
    <cellStyle name="40% - Акцент5 3 17" xfId="5523"/>
    <cellStyle name="40% - Акцент5 3 18" xfId="6147"/>
    <cellStyle name="40% - Акцент5 3 19" xfId="6402"/>
    <cellStyle name="40% - Акцент5 3 2" xfId="1787"/>
    <cellStyle name="40% - Акцент5 3 2 2" xfId="1788"/>
    <cellStyle name="40% - Акцент5 3 2 3" xfId="4757"/>
    <cellStyle name="40% - Акцент5 3 2 4" xfId="8849"/>
    <cellStyle name="40% - Акцент5 3 20" xfId="6565"/>
    <cellStyle name="40% - Акцент5 3 21" xfId="6772"/>
    <cellStyle name="40% - Акцент5 3 22" xfId="6972"/>
    <cellStyle name="40% - Акцент5 3 23" xfId="7428"/>
    <cellStyle name="40% - Акцент5 3 24" xfId="7655"/>
    <cellStyle name="40% - Акцент5 3 25" xfId="7877"/>
    <cellStyle name="40% - Акцент5 3 26" xfId="8098"/>
    <cellStyle name="40% - Акцент5 3 27" xfId="8295"/>
    <cellStyle name="40% - Акцент5 3 28" xfId="8492"/>
    <cellStyle name="40% - Акцент5 3 29" xfId="8637"/>
    <cellStyle name="40% - Акцент5 3 3" xfId="1789"/>
    <cellStyle name="40% - Акцент5 3 3 2" xfId="1790"/>
    <cellStyle name="40% - Акцент5 3 3 3" xfId="4758"/>
    <cellStyle name="40% - Акцент5 3 3 4" xfId="9994"/>
    <cellStyle name="40% - Акцент5 3 30" xfId="8848"/>
    <cellStyle name="40% - Акцент5 3 31" xfId="9092"/>
    <cellStyle name="40% - Акцент5 3 32" xfId="9178"/>
    <cellStyle name="40% - Акцент5 3 33" xfId="9310"/>
    <cellStyle name="40% - Акцент5 3 34" xfId="9400"/>
    <cellStyle name="40% - Акцент5 3 35" xfId="9489"/>
    <cellStyle name="40% - Акцент5 3 36" xfId="9573"/>
    <cellStyle name="40% - Акцент5 3 37" xfId="9263"/>
    <cellStyle name="40% - Акцент5 3 38" xfId="9701"/>
    <cellStyle name="40% - Акцент5 3 39" xfId="9991"/>
    <cellStyle name="40% - Акцент5 3 4" xfId="1791"/>
    <cellStyle name="40% - Акцент5 3 4 2" xfId="4759"/>
    <cellStyle name="40% - Акцент5 3 4 3" xfId="9995"/>
    <cellStyle name="40% - Акцент5 3 40" xfId="10772"/>
    <cellStyle name="40% - Акцент5 3 41" xfId="11082"/>
    <cellStyle name="40% - Акцент5 3 42" xfId="11317"/>
    <cellStyle name="40% - Акцент5 3 43" xfId="11552"/>
    <cellStyle name="40% - Акцент5 3 44" xfId="11787"/>
    <cellStyle name="40% - Акцент5 3 45" xfId="12022"/>
    <cellStyle name="40% - Акцент5 3 46" xfId="12257"/>
    <cellStyle name="40% - Акцент5 3 47" xfId="12492"/>
    <cellStyle name="40% - Акцент5 3 48" xfId="12727"/>
    <cellStyle name="40% - Акцент5 3 49" xfId="12962"/>
    <cellStyle name="40% - Акцент5 3 5" xfId="1792"/>
    <cellStyle name="40% - Акцент5 3 5 2" xfId="4760"/>
    <cellStyle name="40% - Акцент5 3 5 3" xfId="9996"/>
    <cellStyle name="40% - Акцент5 3 50" xfId="13197"/>
    <cellStyle name="40% - Акцент5 3 51" xfId="13432"/>
    <cellStyle name="40% - Акцент5 3 52" xfId="13667"/>
    <cellStyle name="40% - Акцент5 3 53" xfId="13901"/>
    <cellStyle name="40% - Акцент5 3 54" xfId="14127"/>
    <cellStyle name="40% - Акцент5 3 55" xfId="14353"/>
    <cellStyle name="40% - Акцент5 3 56" xfId="14573"/>
    <cellStyle name="40% - Акцент5 3 57" xfId="14794"/>
    <cellStyle name="40% - Акцент5 3 58" xfId="14990"/>
    <cellStyle name="40% - Акцент5 3 59" xfId="15186"/>
    <cellStyle name="40% - Акцент5 3 6" xfId="1793"/>
    <cellStyle name="40% - Акцент5 3 6 2" xfId="4761"/>
    <cellStyle name="40% - Акцент5 3 6 3" xfId="9997"/>
    <cellStyle name="40% - Акцент5 3 60" xfId="15330"/>
    <cellStyle name="40% - Акцент5 3 61" xfId="15538"/>
    <cellStyle name="40% - Акцент5 3 62" xfId="15614"/>
    <cellStyle name="40% - Акцент5 3 63" xfId="15690"/>
    <cellStyle name="40% - Акцент5 3 7" xfId="1794"/>
    <cellStyle name="40% - Акцент5 3 7 2" xfId="4762"/>
    <cellStyle name="40% - Акцент5 3 7 3" xfId="9998"/>
    <cellStyle name="40% - Акцент5 3 8" xfId="1795"/>
    <cellStyle name="40% - Акцент5 3 8 2" xfId="4763"/>
    <cellStyle name="40% - Акцент5 3 8 3" xfId="9999"/>
    <cellStyle name="40% - Акцент5 3 9" xfId="1796"/>
    <cellStyle name="40% - Акцент5 3 9 2" xfId="4764"/>
    <cellStyle name="40% - Акцент5 3 9 3" xfId="10000"/>
    <cellStyle name="40% - Акцент5 3_46EE.2011(v1.0)" xfId="1797"/>
    <cellStyle name="40% — акцент5 30" xfId="6587"/>
    <cellStyle name="40% — акцент5 31" xfId="6795"/>
    <cellStyle name="40% — акцент5 32" xfId="6996"/>
    <cellStyle name="40% — акцент5 33" xfId="7440"/>
    <cellStyle name="40% — акцент5 34" xfId="7667"/>
    <cellStyle name="40% — акцент5 35" xfId="7889"/>
    <cellStyle name="40% — акцент5 36" xfId="8110"/>
    <cellStyle name="40% — акцент5 37" xfId="8307"/>
    <cellStyle name="40% — акцент5 38" xfId="8504"/>
    <cellStyle name="40% — акцент5 39" xfId="8649"/>
    <cellStyle name="40% - Акцент5 4" xfId="1798"/>
    <cellStyle name="40% — акцент5 4" xfId="1799"/>
    <cellStyle name="40% - Акцент5 4 2" xfId="1800"/>
    <cellStyle name="40% - Акцент5 4 2 2" xfId="1801"/>
    <cellStyle name="40% - Акцент5 4 3" xfId="1802"/>
    <cellStyle name="40% - Акцент5 4 3 2" xfId="1803"/>
    <cellStyle name="40% - Акцент5 4_46EE.2011(v1.0)" xfId="1804"/>
    <cellStyle name="40% — акцент5 40" xfId="8844"/>
    <cellStyle name="40% — акцент5 41" xfId="9088"/>
    <cellStyle name="40% — акцент5 42" xfId="9182"/>
    <cellStyle name="40% — акцент5 43" xfId="9314"/>
    <cellStyle name="40% — акцент5 44" xfId="9404"/>
    <cellStyle name="40% — акцент5 45" xfId="9493"/>
    <cellStyle name="40% — акцент5 46" xfId="9577"/>
    <cellStyle name="40% — акцент5 47" xfId="9267"/>
    <cellStyle name="40% — акцент5 48" xfId="9705"/>
    <cellStyle name="40% — акцент5 49" xfId="9979"/>
    <cellStyle name="40% - Акцент5 5" xfId="1805"/>
    <cellStyle name="40% — акцент5 5" xfId="1806"/>
    <cellStyle name="40% - Акцент5 5 2" xfId="1807"/>
    <cellStyle name="40% - Акцент5 5 2 2" xfId="1808"/>
    <cellStyle name="40% - Акцент5 5 3" xfId="1809"/>
    <cellStyle name="40% - Акцент5 5 3 2" xfId="1810"/>
    <cellStyle name="40% - Акцент5 5_46EE.2011(v1.0)" xfId="1811"/>
    <cellStyle name="40% — акцент5 50" xfId="10760"/>
    <cellStyle name="40% — акцент5 51" xfId="11094"/>
    <cellStyle name="40% — акцент5 52" xfId="11329"/>
    <cellStyle name="40% — акцент5 53" xfId="11564"/>
    <cellStyle name="40% — акцент5 54" xfId="11799"/>
    <cellStyle name="40% — акцент5 55" xfId="12034"/>
    <cellStyle name="40% — акцент5 56" xfId="12269"/>
    <cellStyle name="40% — акцент5 57" xfId="12504"/>
    <cellStyle name="40% — акцент5 58" xfId="12739"/>
    <cellStyle name="40% — акцент5 59" xfId="12974"/>
    <cellStyle name="40% - Акцент5 6" xfId="1812"/>
    <cellStyle name="40% — акцент5 6" xfId="1813"/>
    <cellStyle name="40% - Акцент5 6 2" xfId="1814"/>
    <cellStyle name="40% - Акцент5 6 2 2" xfId="1815"/>
    <cellStyle name="40% - Акцент5 6 3" xfId="1816"/>
    <cellStyle name="40% - Акцент5 6 3 2" xfId="1817"/>
    <cellStyle name="40% - Акцент5 6_46EE.2011(v1.0)" xfId="1818"/>
    <cellStyle name="40% — акцент5 60" xfId="13209"/>
    <cellStyle name="40% — акцент5 61" xfId="13444"/>
    <cellStyle name="40% — акцент5 62" xfId="13679"/>
    <cellStyle name="40% — акцент5 63" xfId="13913"/>
    <cellStyle name="40% — акцент5 64" xfId="14139"/>
    <cellStyle name="40% — акцент5 65" xfId="14365"/>
    <cellStyle name="40% — акцент5 66" xfId="14585"/>
    <cellStyle name="40% — акцент5 67" xfId="14806"/>
    <cellStyle name="40% — акцент5 68" xfId="15002"/>
    <cellStyle name="40% — акцент5 69" xfId="15198"/>
    <cellStyle name="40% - Акцент5 7" xfId="1819"/>
    <cellStyle name="40% — акцент5 7" xfId="1820"/>
    <cellStyle name="40% - Акцент5 7 2" xfId="1821"/>
    <cellStyle name="40% - Акцент5 7 2 2" xfId="1822"/>
    <cellStyle name="40% - Акцент5 7 3" xfId="1823"/>
    <cellStyle name="40% - Акцент5 7 3 2" xfId="1824"/>
    <cellStyle name="40% - Акцент5 7_46EE.2011(v1.0)" xfId="1825"/>
    <cellStyle name="40% — акцент5 70" xfId="15342"/>
    <cellStyle name="40% — акцент5 71" xfId="15534"/>
    <cellStyle name="40% — акцент5 72" xfId="15618"/>
    <cellStyle name="40% — акцент5 73" xfId="15694"/>
    <cellStyle name="40% - Акцент5 8" xfId="1826"/>
    <cellStyle name="40% — акцент5 8" xfId="1827"/>
    <cellStyle name="40% - Акцент5 8 2" xfId="1828"/>
    <cellStyle name="40% - Акцент5 8 2 2" xfId="1829"/>
    <cellStyle name="40% - Акцент5 8 3" xfId="1830"/>
    <cellStyle name="40% - Акцент5 8 3 2" xfId="1831"/>
    <cellStyle name="40% - Акцент5 8 4" xfId="1832"/>
    <cellStyle name="40% - Акцент5 8_46EE.2011(v1.0)" xfId="1833"/>
    <cellStyle name="40% - Акцент5 9" xfId="1834"/>
    <cellStyle name="40% — акцент5 9" xfId="1835"/>
    <cellStyle name="40% - Акцент5 9 2" xfId="1836"/>
    <cellStyle name="40% - Акцент5 9 2 2" xfId="1837"/>
    <cellStyle name="40% - Акцент5 9 3" xfId="1838"/>
    <cellStyle name="40% - Акцент5 9 3 2" xfId="1839"/>
    <cellStyle name="40% - Акцент5 9 4" xfId="1840"/>
    <cellStyle name="40% - Акцент5 9_46EE.2011(v1.0)" xfId="1841"/>
    <cellStyle name="40% — акцент5_Расчет тарифа на тэ 2015 СЛФ" xfId="1842"/>
    <cellStyle name="40% — акцент6" xfId="1843"/>
    <cellStyle name="40% - Акцент6 10" xfId="1844"/>
    <cellStyle name="40% — акцент6 10" xfId="1845"/>
    <cellStyle name="40% - Акцент6 10 2" xfId="1846"/>
    <cellStyle name="40% - Акцент6 11" xfId="1847"/>
    <cellStyle name="40% — акцент6 11" xfId="1848"/>
    <cellStyle name="40% - Акцент6 11 2" xfId="1849"/>
    <cellStyle name="40% — акцент6 12" xfId="1850"/>
    <cellStyle name="40% — акцент6 13" xfId="1851"/>
    <cellStyle name="40% — акцент6 14" xfId="1852"/>
    <cellStyle name="40% — акцент6 15" xfId="1853"/>
    <cellStyle name="40% — акцент6 16" xfId="1854"/>
    <cellStyle name="40% — акцент6 17" xfId="1855"/>
    <cellStyle name="40% — акцент6 18" xfId="1856"/>
    <cellStyle name="40% — акцент6 19" xfId="1857"/>
    <cellStyle name="40% - Акцент6 2" xfId="1858"/>
    <cellStyle name="40% — акцент6 2" xfId="1859"/>
    <cellStyle name="40% - Акцент6 2 10" xfId="1860"/>
    <cellStyle name="40% — акцент6 2 10" xfId="6543"/>
    <cellStyle name="40% - Акцент6 2 10 10" xfId="8263"/>
    <cellStyle name="40% - Акцент6 2 10 11" xfId="8460"/>
    <cellStyle name="40% - Акцент6 2 10 12" xfId="10004"/>
    <cellStyle name="40% - Акцент6 2 10 13" xfId="10785"/>
    <cellStyle name="40% - Акцент6 2 10 14" xfId="11069"/>
    <cellStyle name="40% - Акцент6 2 10 15" xfId="10556"/>
    <cellStyle name="40% - Акцент6 2 10 16" xfId="11277"/>
    <cellStyle name="40% - Акцент6 2 10 17" xfId="11512"/>
    <cellStyle name="40% - Акцент6 2 10 18" xfId="11747"/>
    <cellStyle name="40% - Акцент6 2 10 19" xfId="11982"/>
    <cellStyle name="40% - Акцент6 2 10 2" xfId="4768"/>
    <cellStyle name="40% - Акцент6 2 10 20" xfId="12217"/>
    <cellStyle name="40% - Акцент6 2 10 21" xfId="12452"/>
    <cellStyle name="40% - Акцент6 2 10 22" xfId="12687"/>
    <cellStyle name="40% - Акцент6 2 10 23" xfId="12922"/>
    <cellStyle name="40% - Акцент6 2 10 24" xfId="13157"/>
    <cellStyle name="40% - Акцент6 2 10 25" xfId="13392"/>
    <cellStyle name="40% - Акцент6 2 10 26" xfId="13627"/>
    <cellStyle name="40% - Акцент6 2 10 27" xfId="13861"/>
    <cellStyle name="40% - Акцент6 2 10 28" xfId="14090"/>
    <cellStyle name="40% - Акцент6 2 10 29" xfId="14318"/>
    <cellStyle name="40% - Акцент6 2 10 3" xfId="6747"/>
    <cellStyle name="40% - Акцент6 2 10 30" xfId="14539"/>
    <cellStyle name="40% - Акцент6 2 10 31" xfId="14759"/>
    <cellStyle name="40% - Акцент6 2 10 32" xfId="14959"/>
    <cellStyle name="40% - Акцент6 2 10 33" xfId="15155"/>
    <cellStyle name="40% - Акцент6 2 10 4" xfId="6947"/>
    <cellStyle name="40% - Акцент6 2 10 5" xfId="7178"/>
    <cellStyle name="40% - Акцент6 2 10 6" xfId="7391"/>
    <cellStyle name="40% - Акцент6 2 10 7" xfId="7618"/>
    <cellStyle name="40% - Акцент6 2 10 8" xfId="7841"/>
    <cellStyle name="40% - Акцент6 2 10 9" xfId="8063"/>
    <cellStyle name="40% - Акцент6 2 11" xfId="4766"/>
    <cellStyle name="40% — акцент6 2 11" xfId="6748"/>
    <cellStyle name="40% - Акцент6 2 12" xfId="5670"/>
    <cellStyle name="40% — акцент6 2 12" xfId="6948"/>
    <cellStyle name="40% - Акцент6 2 13" xfId="5957"/>
    <cellStyle name="40% — акцент6 2 13" xfId="7179"/>
    <cellStyle name="40% - Акцент6 2 14" xfId="5628"/>
    <cellStyle name="40% — акцент6 2 14" xfId="7392"/>
    <cellStyle name="40% - Акцент6 2 15" xfId="6010"/>
    <cellStyle name="40% — акцент6 2 15" xfId="7619"/>
    <cellStyle name="40% - Акцент6 2 16" xfId="5536"/>
    <cellStyle name="40% — акцент6 2 16" xfId="7842"/>
    <cellStyle name="40% - Акцент6 2 17" xfId="6121"/>
    <cellStyle name="40% — акцент6 2 17" xfId="8064"/>
    <cellStyle name="40% - Акцент6 2 18" xfId="6260"/>
    <cellStyle name="40% — акцент6 2 18" xfId="8264"/>
    <cellStyle name="40% - Акцент6 2 19" xfId="6544"/>
    <cellStyle name="40% — акцент6 2 19" xfId="8461"/>
    <cellStyle name="40% - Акцент6 2 2" xfId="1861"/>
    <cellStyle name="40% — акцент6 2 2" xfId="4767"/>
    <cellStyle name="40% - Акцент6 2 2 10" xfId="6255"/>
    <cellStyle name="40% - Акцент6 2 2 11" xfId="6541"/>
    <cellStyle name="40% - Акцент6 2 2 12" xfId="6743"/>
    <cellStyle name="40% - Акцент6 2 2 13" xfId="6943"/>
    <cellStyle name="40% - Акцент6 2 2 14" xfId="7177"/>
    <cellStyle name="40% - Акцент6 2 2 15" xfId="7390"/>
    <cellStyle name="40% - Акцент6 2 2 16" xfId="7617"/>
    <cellStyle name="40% - Акцент6 2 2 17" xfId="7840"/>
    <cellStyle name="40% - Акцент6 2 2 18" xfId="8062"/>
    <cellStyle name="40% - Акцент6 2 2 19" xfId="8262"/>
    <cellStyle name="40% - Акцент6 2 2 2" xfId="1862"/>
    <cellStyle name="40% - Акцент6 2 2 20" xfId="8459"/>
    <cellStyle name="40% - Акцент6 2 2 21" xfId="8853"/>
    <cellStyle name="40% - Акцент6 2 2 22" xfId="9097"/>
    <cellStyle name="40% - Акцент6 2 2 23" xfId="9173"/>
    <cellStyle name="40% - Акцент6 2 2 24" xfId="9306"/>
    <cellStyle name="40% - Акцент6 2 2 25" xfId="9396"/>
    <cellStyle name="40% - Акцент6 2 2 26" xfId="9485"/>
    <cellStyle name="40% - Акцент6 2 2 27" xfId="9570"/>
    <cellStyle name="40% - Акцент6 2 2 28" xfId="9259"/>
    <cellStyle name="40% - Акцент6 2 2 29" xfId="9698"/>
    <cellStyle name="40% - Акцент6 2 2 3" xfId="4769"/>
    <cellStyle name="40% - Акцент6 2 2 30" xfId="10005"/>
    <cellStyle name="40% - Акцент6 2 2 31" xfId="10786"/>
    <cellStyle name="40% - Акцент6 2 2 32" xfId="11068"/>
    <cellStyle name="40% - Акцент6 2 2 33" xfId="10549"/>
    <cellStyle name="40% - Акцент6 2 2 34" xfId="11276"/>
    <cellStyle name="40% - Акцент6 2 2 35" xfId="11511"/>
    <cellStyle name="40% - Акцент6 2 2 36" xfId="11746"/>
    <cellStyle name="40% - Акцент6 2 2 37" xfId="11981"/>
    <cellStyle name="40% - Акцент6 2 2 38" xfId="12216"/>
    <cellStyle name="40% - Акцент6 2 2 39" xfId="12451"/>
    <cellStyle name="40% - Акцент6 2 2 4" xfId="5673"/>
    <cellStyle name="40% - Акцент6 2 2 40" xfId="12686"/>
    <cellStyle name="40% - Акцент6 2 2 41" xfId="12921"/>
    <cellStyle name="40% - Акцент6 2 2 42" xfId="13156"/>
    <cellStyle name="40% - Акцент6 2 2 43" xfId="13391"/>
    <cellStyle name="40% - Акцент6 2 2 44" xfId="13626"/>
    <cellStyle name="40% - Акцент6 2 2 45" xfId="13860"/>
    <cellStyle name="40% - Акцент6 2 2 46" xfId="14089"/>
    <cellStyle name="40% - Акцент6 2 2 47" xfId="14317"/>
    <cellStyle name="40% - Акцент6 2 2 48" xfId="14538"/>
    <cellStyle name="40% - Акцент6 2 2 49" xfId="14758"/>
    <cellStyle name="40% - Акцент6 2 2 5" xfId="5954"/>
    <cellStyle name="40% - Акцент6 2 2 50" xfId="14958"/>
    <cellStyle name="40% - Акцент6 2 2 51" xfId="15154"/>
    <cellStyle name="40% - Акцент6 2 2 52" xfId="15543"/>
    <cellStyle name="40% - Акцент6 2 2 53" xfId="15611"/>
    <cellStyle name="40% - Акцент6 2 2 54" xfId="15687"/>
    <cellStyle name="40% - Акцент6 2 2 6" xfId="5632"/>
    <cellStyle name="40% - Акцент6 2 2 7" xfId="6007"/>
    <cellStyle name="40% - Акцент6 2 2 8" xfId="5546"/>
    <cellStyle name="40% - Акцент6 2 2 9" xfId="6117"/>
    <cellStyle name="40% - Акцент6 2 20" xfId="6749"/>
    <cellStyle name="40% — акцент6 2 20" xfId="8852"/>
    <cellStyle name="40% - Акцент6 2 21" xfId="6949"/>
    <cellStyle name="40% — акцент6 2 21" xfId="9096"/>
    <cellStyle name="40% - Акцент6 2 22" xfId="7180"/>
    <cellStyle name="40% — акцент6 2 22" xfId="9174"/>
    <cellStyle name="40% - Акцент6 2 23" xfId="7393"/>
    <cellStyle name="40% — акцент6 2 23" xfId="9242"/>
    <cellStyle name="40% - Акцент6 2 24" xfId="7620"/>
    <cellStyle name="40% — акцент6 2 24" xfId="9376"/>
    <cellStyle name="40% - Акцент6 2 25" xfId="7843"/>
    <cellStyle name="40% — акцент6 2 25" xfId="9465"/>
    <cellStyle name="40% - Акцент6 2 26" xfId="8065"/>
    <cellStyle name="40% — акцент6 2 26" xfId="9553"/>
    <cellStyle name="40% - Акцент6 2 27" xfId="8265"/>
    <cellStyle name="40% — акцент6 2 27" xfId="9260"/>
    <cellStyle name="40% - Акцент6 2 28" xfId="8462"/>
    <cellStyle name="40% — акцент6 2 28" xfId="9664"/>
    <cellStyle name="40% - Акцент6 2 29" xfId="8851"/>
    <cellStyle name="40% — акцент6 2 29" xfId="10003"/>
    <cellStyle name="40% - Акцент6 2 3" xfId="1863"/>
    <cellStyle name="40% — акцент6 2 3" xfId="5671"/>
    <cellStyle name="40% - Акцент6 2 3 10" xfId="6540"/>
    <cellStyle name="40% - Акцент6 2 3 11" xfId="6735"/>
    <cellStyle name="40% - Акцент6 2 3 12" xfId="6932"/>
    <cellStyle name="40% - Акцент6 2 3 13" xfId="7176"/>
    <cellStyle name="40% - Акцент6 2 3 14" xfId="7389"/>
    <cellStyle name="40% - Акцент6 2 3 15" xfId="7616"/>
    <cellStyle name="40% - Акцент6 2 3 16" xfId="7839"/>
    <cellStyle name="40% - Акцент6 2 3 17" xfId="8061"/>
    <cellStyle name="40% - Акцент6 2 3 18" xfId="8261"/>
    <cellStyle name="40% - Акцент6 2 3 19" xfId="8458"/>
    <cellStyle name="40% - Акцент6 2 3 2" xfId="1864"/>
    <cellStyle name="40% - Акцент6 2 3 20" xfId="10006"/>
    <cellStyle name="40% - Акцент6 2 3 21" xfId="10787"/>
    <cellStyle name="40% - Акцент6 2 3 22" xfId="11067"/>
    <cellStyle name="40% - Акцент6 2 3 23" xfId="10548"/>
    <cellStyle name="40% - Акцент6 2 3 24" xfId="11275"/>
    <cellStyle name="40% - Акцент6 2 3 25" xfId="11510"/>
    <cellStyle name="40% - Акцент6 2 3 26" xfId="11745"/>
    <cellStyle name="40% - Акцент6 2 3 27" xfId="11980"/>
    <cellStyle name="40% - Акцент6 2 3 28" xfId="12215"/>
    <cellStyle name="40% - Акцент6 2 3 29" xfId="12450"/>
    <cellStyle name="40% - Акцент6 2 3 3" xfId="4770"/>
    <cellStyle name="40% - Акцент6 2 3 30" xfId="12685"/>
    <cellStyle name="40% - Акцент6 2 3 31" xfId="12920"/>
    <cellStyle name="40% - Акцент6 2 3 32" xfId="13155"/>
    <cellStyle name="40% - Акцент6 2 3 33" xfId="13390"/>
    <cellStyle name="40% - Акцент6 2 3 34" xfId="13625"/>
    <cellStyle name="40% - Акцент6 2 3 35" xfId="13859"/>
    <cellStyle name="40% - Акцент6 2 3 36" xfId="14088"/>
    <cellStyle name="40% - Акцент6 2 3 37" xfId="14316"/>
    <cellStyle name="40% - Акцент6 2 3 38" xfId="14537"/>
    <cellStyle name="40% - Акцент6 2 3 39" xfId="14757"/>
    <cellStyle name="40% - Акцент6 2 3 4" xfId="5953"/>
    <cellStyle name="40% - Акцент6 2 3 40" xfId="14957"/>
    <cellStyle name="40% - Акцент6 2 3 41" xfId="15153"/>
    <cellStyle name="40% - Акцент6 2 3 5" xfId="5633"/>
    <cellStyle name="40% - Акцент6 2 3 6" xfId="6006"/>
    <cellStyle name="40% - Акцент6 2 3 7" xfId="5551"/>
    <cellStyle name="40% - Акцент6 2 3 8" xfId="6115"/>
    <cellStyle name="40% - Акцент6 2 3 9" xfId="6254"/>
    <cellStyle name="40% - Акцент6 2 30" xfId="9095"/>
    <cellStyle name="40% — акцент6 2 30" xfId="10784"/>
    <cellStyle name="40% - Акцент6 2 31" xfId="9175"/>
    <cellStyle name="40% — акцент6 2 31" xfId="11070"/>
    <cellStyle name="40% - Акцент6 2 32" xfId="9307"/>
    <cellStyle name="40% — акцент6 2 32" xfId="10557"/>
    <cellStyle name="40% - Акцент6 2 33" xfId="9397"/>
    <cellStyle name="40% — акцент6 2 33" xfId="11278"/>
    <cellStyle name="40% - Акцент6 2 34" xfId="9486"/>
    <cellStyle name="40% — акцент6 2 34" xfId="11513"/>
    <cellStyle name="40% - Акцент6 2 35" xfId="9571"/>
    <cellStyle name="40% — акцент6 2 35" xfId="11748"/>
    <cellStyle name="40% - Акцент6 2 36" xfId="9261"/>
    <cellStyle name="40% — акцент6 2 36" xfId="11983"/>
    <cellStyle name="40% - Акцент6 2 37" xfId="9699"/>
    <cellStyle name="40% — акцент6 2 37" xfId="12218"/>
    <cellStyle name="40% - Акцент6 2 38" xfId="10002"/>
    <cellStyle name="40% — акцент6 2 38" xfId="12453"/>
    <cellStyle name="40% - Акцент6 2 39" xfId="10783"/>
    <cellStyle name="40% — акцент6 2 39" xfId="12688"/>
    <cellStyle name="40% - Акцент6 2 4" xfId="1865"/>
    <cellStyle name="40% — акцент6 2 4" xfId="5956"/>
    <cellStyle name="40% - Акцент6 2 4 10" xfId="6931"/>
    <cellStyle name="40% - Акцент6 2 4 11" xfId="7175"/>
    <cellStyle name="40% - Акцент6 2 4 12" xfId="7388"/>
    <cellStyle name="40% - Акцент6 2 4 13" xfId="7615"/>
    <cellStyle name="40% - Акцент6 2 4 14" xfId="7838"/>
    <cellStyle name="40% - Акцент6 2 4 15" xfId="8060"/>
    <cellStyle name="40% - Акцент6 2 4 16" xfId="8260"/>
    <cellStyle name="40% - Акцент6 2 4 17" xfId="8457"/>
    <cellStyle name="40% - Акцент6 2 4 18" xfId="10007"/>
    <cellStyle name="40% - Акцент6 2 4 19" xfId="10788"/>
    <cellStyle name="40% - Акцент6 2 4 2" xfId="4771"/>
    <cellStyle name="40% - Акцент6 2 4 20" xfId="11066"/>
    <cellStyle name="40% - Акцент6 2 4 21" xfId="10547"/>
    <cellStyle name="40% - Акцент6 2 4 22" xfId="11274"/>
    <cellStyle name="40% - Акцент6 2 4 23" xfId="11509"/>
    <cellStyle name="40% - Акцент6 2 4 24" xfId="11744"/>
    <cellStyle name="40% - Акцент6 2 4 25" xfId="11979"/>
    <cellStyle name="40% - Акцент6 2 4 26" xfId="12214"/>
    <cellStyle name="40% - Акцент6 2 4 27" xfId="12449"/>
    <cellStyle name="40% - Акцент6 2 4 28" xfId="12684"/>
    <cellStyle name="40% - Акцент6 2 4 29" xfId="12919"/>
    <cellStyle name="40% - Акцент6 2 4 3" xfId="5634"/>
    <cellStyle name="40% - Акцент6 2 4 30" xfId="13154"/>
    <cellStyle name="40% - Акцент6 2 4 31" xfId="13389"/>
    <cellStyle name="40% - Акцент6 2 4 32" xfId="13624"/>
    <cellStyle name="40% - Акцент6 2 4 33" xfId="13858"/>
    <cellStyle name="40% - Акцент6 2 4 34" xfId="14087"/>
    <cellStyle name="40% - Акцент6 2 4 35" xfId="14315"/>
    <cellStyle name="40% - Акцент6 2 4 36" xfId="14536"/>
    <cellStyle name="40% - Акцент6 2 4 37" xfId="14756"/>
    <cellStyle name="40% - Акцент6 2 4 38" xfId="14956"/>
    <cellStyle name="40% - Акцент6 2 4 39" xfId="15152"/>
    <cellStyle name="40% - Акцент6 2 4 4" xfId="6005"/>
    <cellStyle name="40% - Акцент6 2 4 5" xfId="5552"/>
    <cellStyle name="40% - Акцент6 2 4 6" xfId="6114"/>
    <cellStyle name="40% - Акцент6 2 4 7" xfId="6253"/>
    <cellStyle name="40% - Акцент6 2 4 8" xfId="6536"/>
    <cellStyle name="40% - Акцент6 2 4 9" xfId="6733"/>
    <cellStyle name="40% - Акцент6 2 40" xfId="11071"/>
    <cellStyle name="40% — акцент6 2 40" xfId="12923"/>
    <cellStyle name="40% - Акцент6 2 41" xfId="10558"/>
    <cellStyle name="40% — акцент6 2 41" xfId="13158"/>
    <cellStyle name="40% - Акцент6 2 42" xfId="11279"/>
    <cellStyle name="40% — акцент6 2 42" xfId="13393"/>
    <cellStyle name="40% - Акцент6 2 43" xfId="11514"/>
    <cellStyle name="40% — акцент6 2 43" xfId="13628"/>
    <cellStyle name="40% - Акцент6 2 44" xfId="11749"/>
    <cellStyle name="40% — акцент6 2 44" xfId="13862"/>
    <cellStyle name="40% - Акцент6 2 45" xfId="11984"/>
    <cellStyle name="40% — акцент6 2 45" xfId="14091"/>
    <cellStyle name="40% - Акцент6 2 46" xfId="12219"/>
    <cellStyle name="40% — акцент6 2 46" xfId="14319"/>
    <cellStyle name="40% - Акцент6 2 47" xfId="12454"/>
    <cellStyle name="40% — акцент6 2 47" xfId="14540"/>
    <cellStyle name="40% - Акцент6 2 48" xfId="12689"/>
    <cellStyle name="40% — акцент6 2 48" xfId="14760"/>
    <cellStyle name="40% - Акцент6 2 49" xfId="12924"/>
    <cellStyle name="40% — акцент6 2 49" xfId="14960"/>
    <cellStyle name="40% - Акцент6 2 5" xfId="1866"/>
    <cellStyle name="40% — акцент6 2 5" xfId="5630"/>
    <cellStyle name="40% - Акцент6 2 5 10" xfId="7174"/>
    <cellStyle name="40% - Акцент6 2 5 11" xfId="7387"/>
    <cellStyle name="40% - Акцент6 2 5 12" xfId="7614"/>
    <cellStyle name="40% - Акцент6 2 5 13" xfId="7837"/>
    <cellStyle name="40% - Акцент6 2 5 14" xfId="8059"/>
    <cellStyle name="40% - Акцент6 2 5 15" xfId="8259"/>
    <cellStyle name="40% - Акцент6 2 5 16" xfId="8456"/>
    <cellStyle name="40% - Акцент6 2 5 17" xfId="10008"/>
    <cellStyle name="40% - Акцент6 2 5 18" xfId="10789"/>
    <cellStyle name="40% - Акцент6 2 5 19" xfId="11065"/>
    <cellStyle name="40% - Акцент6 2 5 2" xfId="4772"/>
    <cellStyle name="40% - Акцент6 2 5 20" xfId="10540"/>
    <cellStyle name="40% - Акцент6 2 5 21" xfId="11273"/>
    <cellStyle name="40% - Акцент6 2 5 22" xfId="11508"/>
    <cellStyle name="40% - Акцент6 2 5 23" xfId="11743"/>
    <cellStyle name="40% - Акцент6 2 5 24" xfId="11978"/>
    <cellStyle name="40% - Акцент6 2 5 25" xfId="12213"/>
    <cellStyle name="40% - Акцент6 2 5 26" xfId="12448"/>
    <cellStyle name="40% - Акцент6 2 5 27" xfId="12683"/>
    <cellStyle name="40% - Акцент6 2 5 28" xfId="12918"/>
    <cellStyle name="40% - Акцент6 2 5 29" xfId="13153"/>
    <cellStyle name="40% - Акцент6 2 5 3" xfId="6004"/>
    <cellStyle name="40% - Акцент6 2 5 30" xfId="13388"/>
    <cellStyle name="40% - Акцент6 2 5 31" xfId="13623"/>
    <cellStyle name="40% - Акцент6 2 5 32" xfId="13857"/>
    <cellStyle name="40% - Акцент6 2 5 33" xfId="14086"/>
    <cellStyle name="40% - Акцент6 2 5 34" xfId="14314"/>
    <cellStyle name="40% - Акцент6 2 5 35" xfId="14535"/>
    <cellStyle name="40% - Акцент6 2 5 36" xfId="14755"/>
    <cellStyle name="40% - Акцент6 2 5 37" xfId="14955"/>
    <cellStyle name="40% - Акцент6 2 5 38" xfId="15151"/>
    <cellStyle name="40% - Акцент6 2 5 4" xfId="5553"/>
    <cellStyle name="40% - Акцент6 2 5 5" xfId="6113"/>
    <cellStyle name="40% - Акцент6 2 5 6" xfId="6252"/>
    <cellStyle name="40% - Акцент6 2 5 7" xfId="6529"/>
    <cellStyle name="40% - Акцент6 2 5 8" xfId="6732"/>
    <cellStyle name="40% - Акцент6 2 5 9" xfId="6930"/>
    <cellStyle name="40% - Акцент6 2 50" xfId="13159"/>
    <cellStyle name="40% — акцент6 2 50" xfId="15156"/>
    <cellStyle name="40% - Акцент6 2 51" xfId="13394"/>
    <cellStyle name="40% — акцент6 2 51" xfId="15542"/>
    <cellStyle name="40% - Акцент6 2 52" xfId="13629"/>
    <cellStyle name="40% — акцент6 2 52" xfId="15474"/>
    <cellStyle name="40% - Акцент6 2 53" xfId="13863"/>
    <cellStyle name="40% — акцент6 2 53" xfId="15670"/>
    <cellStyle name="40% - Акцент6 2 54" xfId="14092"/>
    <cellStyle name="40% - Акцент6 2 55" xfId="14320"/>
    <cellStyle name="40% - Акцент6 2 56" xfId="14541"/>
    <cellStyle name="40% - Акцент6 2 57" xfId="14761"/>
    <cellStyle name="40% - Акцент6 2 58" xfId="14961"/>
    <cellStyle name="40% - Акцент6 2 59" xfId="15170"/>
    <cellStyle name="40% - Акцент6 2 6" xfId="1867"/>
    <cellStyle name="40% — акцент6 2 6" xfId="6009"/>
    <cellStyle name="40% - Акцент6 2 6 10" xfId="7386"/>
    <cellStyle name="40% - Акцент6 2 6 11" xfId="7613"/>
    <cellStyle name="40% - Акцент6 2 6 12" xfId="7836"/>
    <cellStyle name="40% - Акцент6 2 6 13" xfId="8058"/>
    <cellStyle name="40% - Акцент6 2 6 14" xfId="8258"/>
    <cellStyle name="40% - Акцент6 2 6 15" xfId="8455"/>
    <cellStyle name="40% - Акцент6 2 6 16" xfId="10009"/>
    <cellStyle name="40% - Акцент6 2 6 17" xfId="10790"/>
    <cellStyle name="40% - Акцент6 2 6 18" xfId="11064"/>
    <cellStyle name="40% - Акцент6 2 6 19" xfId="10539"/>
    <cellStyle name="40% - Акцент6 2 6 2" xfId="4773"/>
    <cellStyle name="40% - Акцент6 2 6 20" xfId="11272"/>
    <cellStyle name="40% - Акцент6 2 6 21" xfId="11507"/>
    <cellStyle name="40% - Акцент6 2 6 22" xfId="11742"/>
    <cellStyle name="40% - Акцент6 2 6 23" xfId="11977"/>
    <cellStyle name="40% - Акцент6 2 6 24" xfId="12212"/>
    <cellStyle name="40% - Акцент6 2 6 25" xfId="12447"/>
    <cellStyle name="40% - Акцент6 2 6 26" xfId="12682"/>
    <cellStyle name="40% - Акцент6 2 6 27" xfId="12917"/>
    <cellStyle name="40% - Акцент6 2 6 28" xfId="13152"/>
    <cellStyle name="40% - Акцент6 2 6 29" xfId="13387"/>
    <cellStyle name="40% - Акцент6 2 6 3" xfId="5554"/>
    <cellStyle name="40% - Акцент6 2 6 30" xfId="13622"/>
    <cellStyle name="40% - Акцент6 2 6 31" xfId="13856"/>
    <cellStyle name="40% - Акцент6 2 6 32" xfId="14085"/>
    <cellStyle name="40% - Акцент6 2 6 33" xfId="14313"/>
    <cellStyle name="40% - Акцент6 2 6 34" xfId="14534"/>
    <cellStyle name="40% - Акцент6 2 6 35" xfId="14754"/>
    <cellStyle name="40% - Акцент6 2 6 36" xfId="14954"/>
    <cellStyle name="40% - Акцент6 2 6 37" xfId="15150"/>
    <cellStyle name="40% - Акцент6 2 6 4" xfId="6112"/>
    <cellStyle name="40% - Акцент6 2 6 5" xfId="6251"/>
    <cellStyle name="40% - Акцент6 2 6 6" xfId="6397"/>
    <cellStyle name="40% - Акцент6 2 6 7" xfId="6731"/>
    <cellStyle name="40% - Акцент6 2 6 8" xfId="6929"/>
    <cellStyle name="40% - Акцент6 2 6 9" xfId="7173"/>
    <cellStyle name="40% - Акцент6 2 60" xfId="15541"/>
    <cellStyle name="40% - Акцент6 2 61" xfId="15612"/>
    <cellStyle name="40% - Акцент6 2 62" xfId="15688"/>
    <cellStyle name="40% - Акцент6 2 7" xfId="1868"/>
    <cellStyle name="40% — акцент6 2 7" xfId="5540"/>
    <cellStyle name="40% - Акцент6 2 7 10" xfId="7612"/>
    <cellStyle name="40% - Акцент6 2 7 11" xfId="7835"/>
    <cellStyle name="40% - Акцент6 2 7 12" xfId="8057"/>
    <cellStyle name="40% - Акцент6 2 7 13" xfId="8257"/>
    <cellStyle name="40% - Акцент6 2 7 14" xfId="8454"/>
    <cellStyle name="40% - Акцент6 2 7 15" xfId="10010"/>
    <cellStyle name="40% - Акцент6 2 7 16" xfId="10791"/>
    <cellStyle name="40% - Акцент6 2 7 17" xfId="11063"/>
    <cellStyle name="40% - Акцент6 2 7 18" xfId="10538"/>
    <cellStyle name="40% - Акцент6 2 7 19" xfId="11271"/>
    <cellStyle name="40% - Акцент6 2 7 2" xfId="4774"/>
    <cellStyle name="40% - Акцент6 2 7 20" xfId="11506"/>
    <cellStyle name="40% - Акцент6 2 7 21" xfId="11741"/>
    <cellStyle name="40% - Акцент6 2 7 22" xfId="11976"/>
    <cellStyle name="40% - Акцент6 2 7 23" xfId="12211"/>
    <cellStyle name="40% - Акцент6 2 7 24" xfId="12446"/>
    <cellStyle name="40% - Акцент6 2 7 25" xfId="12681"/>
    <cellStyle name="40% - Акцент6 2 7 26" xfId="12916"/>
    <cellStyle name="40% - Акцент6 2 7 27" xfId="13151"/>
    <cellStyle name="40% - Акцент6 2 7 28" xfId="13386"/>
    <cellStyle name="40% - Акцент6 2 7 29" xfId="13621"/>
    <cellStyle name="40% - Акцент6 2 7 3" xfId="6108"/>
    <cellStyle name="40% - Акцент6 2 7 30" xfId="13855"/>
    <cellStyle name="40% - Акцент6 2 7 31" xfId="14084"/>
    <cellStyle name="40% - Акцент6 2 7 32" xfId="14312"/>
    <cellStyle name="40% - Акцент6 2 7 33" xfId="14533"/>
    <cellStyle name="40% - Акцент6 2 7 34" xfId="14753"/>
    <cellStyle name="40% - Акцент6 2 7 35" xfId="14940"/>
    <cellStyle name="40% - Акцент6 2 7 36" xfId="15149"/>
    <cellStyle name="40% - Акцент6 2 7 4" xfId="6250"/>
    <cellStyle name="40% - Акцент6 2 7 5" xfId="6391"/>
    <cellStyle name="40% - Акцент6 2 7 6" xfId="6730"/>
    <cellStyle name="40% - Акцент6 2 7 7" xfId="6928"/>
    <cellStyle name="40% - Акцент6 2 7 8" xfId="7172"/>
    <cellStyle name="40% - Акцент6 2 7 9" xfId="7385"/>
    <cellStyle name="40% - Акцент6 2 8" xfId="1869"/>
    <cellStyle name="40% — акцент6 2 8" xfId="6120"/>
    <cellStyle name="40% - Акцент6 2 8 10" xfId="7821"/>
    <cellStyle name="40% - Акцент6 2 8 11" xfId="8043"/>
    <cellStyle name="40% - Акцент6 2 8 12" xfId="8243"/>
    <cellStyle name="40% - Акцент6 2 8 13" xfId="8440"/>
    <cellStyle name="40% - Акцент6 2 8 14" xfId="10011"/>
    <cellStyle name="40% - Акцент6 2 8 15" xfId="10792"/>
    <cellStyle name="40% - Акцент6 2 8 16" xfId="11062"/>
    <cellStyle name="40% - Акцент6 2 8 17" xfId="10524"/>
    <cellStyle name="40% - Акцент6 2 8 18" xfId="11257"/>
    <cellStyle name="40% - Акцент6 2 8 19" xfId="11492"/>
    <cellStyle name="40% - Акцент6 2 8 2" xfId="4775"/>
    <cellStyle name="40% - Акцент6 2 8 20" xfId="11727"/>
    <cellStyle name="40% - Акцент6 2 8 21" xfId="11962"/>
    <cellStyle name="40% - Акцент6 2 8 22" xfId="12197"/>
    <cellStyle name="40% - Акцент6 2 8 23" xfId="12432"/>
    <cellStyle name="40% - Акцент6 2 8 24" xfId="12667"/>
    <cellStyle name="40% - Акцент6 2 8 25" xfId="12902"/>
    <cellStyle name="40% - Акцент6 2 8 26" xfId="13137"/>
    <cellStyle name="40% - Акцент6 2 8 27" xfId="13372"/>
    <cellStyle name="40% - Акцент6 2 8 28" xfId="13607"/>
    <cellStyle name="40% - Акцент6 2 8 29" xfId="13841"/>
    <cellStyle name="40% - Акцент6 2 8 3" xfId="6249"/>
    <cellStyle name="40% - Акцент6 2 8 30" xfId="14070"/>
    <cellStyle name="40% - Акцент6 2 8 31" xfId="14298"/>
    <cellStyle name="40% - Акцент6 2 8 32" xfId="14519"/>
    <cellStyle name="40% - Акцент6 2 8 33" xfId="14739"/>
    <cellStyle name="40% - Акцент6 2 8 34" xfId="14939"/>
    <cellStyle name="40% - Акцент6 2 8 35" xfId="15148"/>
    <cellStyle name="40% - Акцент6 2 8 4" xfId="6390"/>
    <cellStyle name="40% - Акцент6 2 8 5" xfId="6729"/>
    <cellStyle name="40% - Акцент6 2 8 6" xfId="6927"/>
    <cellStyle name="40% - Акцент6 2 8 7" xfId="7158"/>
    <cellStyle name="40% - Акцент6 2 8 8" xfId="7371"/>
    <cellStyle name="40% - Акцент6 2 8 9" xfId="7598"/>
    <cellStyle name="40% - Акцент6 2 9" xfId="1870"/>
    <cellStyle name="40% — акцент6 2 9" xfId="6258"/>
    <cellStyle name="40% - Акцент6 2 9 10" xfId="8042"/>
    <cellStyle name="40% - Акцент6 2 9 11" xfId="8242"/>
    <cellStyle name="40% - Акцент6 2 9 12" xfId="8439"/>
    <cellStyle name="40% - Акцент6 2 9 13" xfId="10012"/>
    <cellStyle name="40% - Акцент6 2 9 14" xfId="10793"/>
    <cellStyle name="40% - Акцент6 2 9 15" xfId="11061"/>
    <cellStyle name="40% - Акцент6 2 9 16" xfId="10523"/>
    <cellStyle name="40% - Акцент6 2 9 17" xfId="11256"/>
    <cellStyle name="40% - Акцент6 2 9 18" xfId="11491"/>
    <cellStyle name="40% - Акцент6 2 9 19" xfId="11726"/>
    <cellStyle name="40% - Акцент6 2 9 2" xfId="4776"/>
    <cellStyle name="40% - Акцент6 2 9 20" xfId="11961"/>
    <cellStyle name="40% - Акцент6 2 9 21" xfId="12196"/>
    <cellStyle name="40% - Акцент6 2 9 22" xfId="12431"/>
    <cellStyle name="40% - Акцент6 2 9 23" xfId="12666"/>
    <cellStyle name="40% - Акцент6 2 9 24" xfId="12901"/>
    <cellStyle name="40% - Акцент6 2 9 25" xfId="13136"/>
    <cellStyle name="40% - Акцент6 2 9 26" xfId="13371"/>
    <cellStyle name="40% - Акцент6 2 9 27" xfId="13606"/>
    <cellStyle name="40% - Акцент6 2 9 28" xfId="13840"/>
    <cellStyle name="40% - Акцент6 2 9 29" xfId="14069"/>
    <cellStyle name="40% - Акцент6 2 9 3" xfId="6389"/>
    <cellStyle name="40% - Акцент6 2 9 30" xfId="14297"/>
    <cellStyle name="40% - Акцент6 2 9 31" xfId="14518"/>
    <cellStyle name="40% - Акцент6 2 9 32" xfId="14738"/>
    <cellStyle name="40% - Акцент6 2 9 33" xfId="14938"/>
    <cellStyle name="40% - Акцент6 2 9 34" xfId="15134"/>
    <cellStyle name="40% - Акцент6 2 9 4" xfId="6728"/>
    <cellStyle name="40% - Акцент6 2 9 5" xfId="6926"/>
    <cellStyle name="40% - Акцент6 2 9 6" xfId="7157"/>
    <cellStyle name="40% - Акцент6 2 9 7" xfId="7370"/>
    <cellStyle name="40% - Акцент6 2 9 8" xfId="7597"/>
    <cellStyle name="40% - Акцент6 2 9 9" xfId="7820"/>
    <cellStyle name="40% - Акцент6 2_46EE.2011(v1.0)" xfId="1871"/>
    <cellStyle name="40% — акцент6 20" xfId="1872"/>
    <cellStyle name="40% — акцент6 21" xfId="1873"/>
    <cellStyle name="40% — акцент6 22" xfId="4765"/>
    <cellStyle name="40% — акцент6 23" xfId="5669"/>
    <cellStyle name="40% — акцент6 24" xfId="5958"/>
    <cellStyle name="40% — акцент6 25" xfId="5624"/>
    <cellStyle name="40% — акцент6 26" xfId="6012"/>
    <cellStyle name="40% — акцент6 27" xfId="5535"/>
    <cellStyle name="40% — акцент6 28" xfId="6127"/>
    <cellStyle name="40% — акцент6 29" xfId="6261"/>
    <cellStyle name="40% - Акцент6 3" xfId="1874"/>
    <cellStyle name="40% — акцент6 3" xfId="1875"/>
    <cellStyle name="40% - Акцент6 3 10" xfId="1876"/>
    <cellStyle name="40% - Акцент6 3 10 2" xfId="4778"/>
    <cellStyle name="40% - Акцент6 3 10 3" xfId="10014"/>
    <cellStyle name="40% - Акцент6 3 11" xfId="1877"/>
    <cellStyle name="40% - Акцент6 3 12" xfId="4777"/>
    <cellStyle name="40% - Акцент6 3 13" xfId="5681"/>
    <cellStyle name="40% - Акцент6 3 14" xfId="5946"/>
    <cellStyle name="40% - Акцент6 3 15" xfId="5641"/>
    <cellStyle name="40% - Акцент6 3 16" xfId="5995"/>
    <cellStyle name="40% - Акцент6 3 17" xfId="5562"/>
    <cellStyle name="40% - Акцент6 3 18" xfId="6103"/>
    <cellStyle name="40% - Акцент6 3 19" xfId="6232"/>
    <cellStyle name="40% - Акцент6 3 2" xfId="1878"/>
    <cellStyle name="40% - Акцент6 3 2 2" xfId="1879"/>
    <cellStyle name="40% - Акцент6 3 2 3" xfId="4779"/>
    <cellStyle name="40% - Акцент6 3 2 4" xfId="8855"/>
    <cellStyle name="40% - Акцент6 3 20" xfId="6387"/>
    <cellStyle name="40% - Акцент6 3 21" xfId="6727"/>
    <cellStyle name="40% - Акцент6 3 22" xfId="6925"/>
    <cellStyle name="40% - Акцент6 3 23" xfId="7156"/>
    <cellStyle name="40% - Акцент6 3 24" xfId="7369"/>
    <cellStyle name="40% - Акцент6 3 25" xfId="7596"/>
    <cellStyle name="40% - Акцент6 3 26" xfId="7819"/>
    <cellStyle name="40% - Акцент6 3 27" xfId="8041"/>
    <cellStyle name="40% - Акцент6 3 28" xfId="8241"/>
    <cellStyle name="40% - Акцент6 3 29" xfId="8438"/>
    <cellStyle name="40% - Акцент6 3 3" xfId="1880"/>
    <cellStyle name="40% - Акцент6 3 3 2" xfId="1881"/>
    <cellStyle name="40% - Акцент6 3 3 3" xfId="4780"/>
    <cellStyle name="40% - Акцент6 3 3 4" xfId="10016"/>
    <cellStyle name="40% - Акцент6 3 30" xfId="8854"/>
    <cellStyle name="40% - Акцент6 3 31" xfId="9098"/>
    <cellStyle name="40% - Акцент6 3 32" xfId="9172"/>
    <cellStyle name="40% - Акцент6 3 33" xfId="9305"/>
    <cellStyle name="40% - Акцент6 3 34" xfId="9395"/>
    <cellStyle name="40% - Акцент6 3 35" xfId="9484"/>
    <cellStyle name="40% - Акцент6 3 36" xfId="9569"/>
    <cellStyle name="40% - Акцент6 3 37" xfId="9258"/>
    <cellStyle name="40% - Акцент6 3 38" xfId="9697"/>
    <cellStyle name="40% - Акцент6 3 39" xfId="10013"/>
    <cellStyle name="40% - Акцент6 3 4" xfId="1882"/>
    <cellStyle name="40% - Акцент6 3 4 2" xfId="4781"/>
    <cellStyle name="40% - Акцент6 3 4 3" xfId="10017"/>
    <cellStyle name="40% - Акцент6 3 40" xfId="10794"/>
    <cellStyle name="40% - Акцент6 3 41" xfId="11060"/>
    <cellStyle name="40% - Акцент6 3 42" xfId="10522"/>
    <cellStyle name="40% - Акцент6 3 43" xfId="11255"/>
    <cellStyle name="40% - Акцент6 3 44" xfId="11490"/>
    <cellStyle name="40% - Акцент6 3 45" xfId="11725"/>
    <cellStyle name="40% - Акцент6 3 46" xfId="11960"/>
    <cellStyle name="40% - Акцент6 3 47" xfId="12195"/>
    <cellStyle name="40% - Акцент6 3 48" xfId="12430"/>
    <cellStyle name="40% - Акцент6 3 49" xfId="12665"/>
    <cellStyle name="40% - Акцент6 3 5" xfId="1883"/>
    <cellStyle name="40% - Акцент6 3 5 2" xfId="4782"/>
    <cellStyle name="40% - Акцент6 3 5 3" xfId="10018"/>
    <cellStyle name="40% - Акцент6 3 50" xfId="12900"/>
    <cellStyle name="40% - Акцент6 3 51" xfId="13135"/>
    <cellStyle name="40% - Акцент6 3 52" xfId="13370"/>
    <cellStyle name="40% - Акцент6 3 53" xfId="13605"/>
    <cellStyle name="40% - Акцент6 3 54" xfId="13839"/>
    <cellStyle name="40% - Акцент6 3 55" xfId="14068"/>
    <cellStyle name="40% - Акцент6 3 56" xfId="14296"/>
    <cellStyle name="40% - Акцент6 3 57" xfId="14517"/>
    <cellStyle name="40% - Акцент6 3 58" xfId="14737"/>
    <cellStyle name="40% - Акцент6 3 59" xfId="14937"/>
    <cellStyle name="40% - Акцент6 3 6" xfId="1884"/>
    <cellStyle name="40% - Акцент6 3 6 2" xfId="4783"/>
    <cellStyle name="40% - Акцент6 3 6 3" xfId="10019"/>
    <cellStyle name="40% - Акцент6 3 60" xfId="15133"/>
    <cellStyle name="40% - Акцент6 3 61" xfId="15544"/>
    <cellStyle name="40% - Акцент6 3 62" xfId="15610"/>
    <cellStyle name="40% - Акцент6 3 63" xfId="15686"/>
    <cellStyle name="40% - Акцент6 3 7" xfId="1885"/>
    <cellStyle name="40% - Акцент6 3 7 2" xfId="4784"/>
    <cellStyle name="40% - Акцент6 3 7 3" xfId="10020"/>
    <cellStyle name="40% - Акцент6 3 8" xfId="1886"/>
    <cellStyle name="40% - Акцент6 3 8 2" xfId="4785"/>
    <cellStyle name="40% - Акцент6 3 8 3" xfId="10021"/>
    <cellStyle name="40% - Акцент6 3 9" xfId="1887"/>
    <cellStyle name="40% - Акцент6 3 9 2" xfId="4786"/>
    <cellStyle name="40% - Акцент6 3 9 3" xfId="10022"/>
    <cellStyle name="40% - Акцент6 3_46EE.2011(v1.0)" xfId="1888"/>
    <cellStyle name="40% — акцент6 30" xfId="6545"/>
    <cellStyle name="40% — акцент6 31" xfId="6750"/>
    <cellStyle name="40% — акцент6 32" xfId="6950"/>
    <cellStyle name="40% — акцент6 33" xfId="7194"/>
    <cellStyle name="40% — акцент6 34" xfId="7407"/>
    <cellStyle name="40% — акцент6 35" xfId="7634"/>
    <cellStyle name="40% — акцент6 36" xfId="7857"/>
    <cellStyle name="40% — акцент6 37" xfId="8079"/>
    <cellStyle name="40% — акцент6 38" xfId="8279"/>
    <cellStyle name="40% — акцент6 39" xfId="8476"/>
    <cellStyle name="40% - Акцент6 4" xfId="1889"/>
    <cellStyle name="40% — акцент6 4" xfId="1890"/>
    <cellStyle name="40% - Акцент6 4 2" xfId="1891"/>
    <cellStyle name="40% - Акцент6 4 2 2" xfId="1892"/>
    <cellStyle name="40% - Акцент6 4 3" xfId="1893"/>
    <cellStyle name="40% - Акцент6 4 3 2" xfId="1894"/>
    <cellStyle name="40% - Акцент6 4_46EE.2011(v1.0)" xfId="1895"/>
    <cellStyle name="40% — акцент6 40" xfId="8850"/>
    <cellStyle name="40% — акцент6 41" xfId="9094"/>
    <cellStyle name="40% — акцент6 42" xfId="9176"/>
    <cellStyle name="40% — акцент6 43" xfId="9308"/>
    <cellStyle name="40% — акцент6 44" xfId="9398"/>
    <cellStyle name="40% — акцент6 45" xfId="9487"/>
    <cellStyle name="40% — акцент6 46" xfId="9572"/>
    <cellStyle name="40% — акцент6 47" xfId="9262"/>
    <cellStyle name="40% — акцент6 48" xfId="9700"/>
    <cellStyle name="40% — акцент6 49" xfId="10001"/>
    <cellStyle name="40% - Акцент6 5" xfId="1896"/>
    <cellStyle name="40% — акцент6 5" xfId="1897"/>
    <cellStyle name="40% - Акцент6 5 2" xfId="1898"/>
    <cellStyle name="40% - Акцент6 5 2 2" xfId="1899"/>
    <cellStyle name="40% - Акцент6 5 3" xfId="1900"/>
    <cellStyle name="40% - Акцент6 5 3 2" xfId="1901"/>
    <cellStyle name="40% - Акцент6 5_46EE.2011(v1.0)" xfId="1902"/>
    <cellStyle name="40% — акцент6 50" xfId="10782"/>
    <cellStyle name="40% — акцент6 51" xfId="11072"/>
    <cellStyle name="40% — акцент6 52" xfId="10595"/>
    <cellStyle name="40% — акцент6 53" xfId="11293"/>
    <cellStyle name="40% — акцент6 54" xfId="11528"/>
    <cellStyle name="40% — акцент6 55" xfId="11763"/>
    <cellStyle name="40% — акцент6 56" xfId="11998"/>
    <cellStyle name="40% — акцент6 57" xfId="12233"/>
    <cellStyle name="40% — акцент6 58" xfId="12468"/>
    <cellStyle name="40% — акцент6 59" xfId="12703"/>
    <cellStyle name="40% - Акцент6 6" xfId="1903"/>
    <cellStyle name="40% — акцент6 6" xfId="1904"/>
    <cellStyle name="40% - Акцент6 6 2" xfId="1905"/>
    <cellStyle name="40% - Акцент6 6 2 2" xfId="1906"/>
    <cellStyle name="40% - Акцент6 6 3" xfId="1907"/>
    <cellStyle name="40% - Акцент6 6 3 2" xfId="1908"/>
    <cellStyle name="40% - Акцент6 6_46EE.2011(v1.0)" xfId="1909"/>
    <cellStyle name="40% — акцент6 60" xfId="12938"/>
    <cellStyle name="40% — акцент6 61" xfId="13173"/>
    <cellStyle name="40% — акцент6 62" xfId="13408"/>
    <cellStyle name="40% — акцент6 63" xfId="13643"/>
    <cellStyle name="40% — акцент6 64" xfId="13877"/>
    <cellStyle name="40% — акцент6 65" xfId="14106"/>
    <cellStyle name="40% — акцент6 66" xfId="14334"/>
    <cellStyle name="40% — акцент6 67" xfId="14555"/>
    <cellStyle name="40% — акцент6 68" xfId="14775"/>
    <cellStyle name="40% — акцент6 69" xfId="14962"/>
    <cellStyle name="40% - Акцент6 7" xfId="1910"/>
    <cellStyle name="40% — акцент6 7" xfId="1911"/>
    <cellStyle name="40% - Акцент6 7 2" xfId="1912"/>
    <cellStyle name="40% - Акцент6 7 2 2" xfId="1913"/>
    <cellStyle name="40% - Акцент6 7 3" xfId="1914"/>
    <cellStyle name="40% - Акцент6 7 3 2" xfId="1915"/>
    <cellStyle name="40% - Акцент6 7_46EE.2011(v1.0)" xfId="1916"/>
    <cellStyle name="40% — акцент6 70" xfId="15171"/>
    <cellStyle name="40% — акцент6 71" xfId="15540"/>
    <cellStyle name="40% — акцент6 72" xfId="15613"/>
    <cellStyle name="40% — акцент6 73" xfId="15689"/>
    <cellStyle name="40% - Акцент6 8" xfId="1917"/>
    <cellStyle name="40% — акцент6 8" xfId="1918"/>
    <cellStyle name="40% - Акцент6 8 2" xfId="1919"/>
    <cellStyle name="40% - Акцент6 8 2 2" xfId="1920"/>
    <cellStyle name="40% - Акцент6 8 3" xfId="1921"/>
    <cellStyle name="40% - Акцент6 8 3 2" xfId="1922"/>
    <cellStyle name="40% - Акцент6 8 4" xfId="1923"/>
    <cellStyle name="40% - Акцент6 8_46EE.2011(v1.0)" xfId="1924"/>
    <cellStyle name="40% - Акцент6 9" xfId="1925"/>
    <cellStyle name="40% — акцент6 9" xfId="1926"/>
    <cellStyle name="40% - Акцент6 9 2" xfId="1927"/>
    <cellStyle name="40% - Акцент6 9 2 2" xfId="1928"/>
    <cellStyle name="40% - Акцент6 9 3" xfId="1929"/>
    <cellStyle name="40% - Акцент6 9 3 2" xfId="1930"/>
    <cellStyle name="40% - Акцент6 9 4" xfId="1931"/>
    <cellStyle name="40% - Акцент6 9_46EE.2011(v1.0)" xfId="1932"/>
    <cellStyle name="40% — акцент6_Расчет тарифа на тэ 2015 СЛФ" xfId="1933"/>
    <cellStyle name="60% - Accent1" xfId="1934"/>
    <cellStyle name="60% - Accent2" xfId="1935"/>
    <cellStyle name="60% - Accent3" xfId="1936"/>
    <cellStyle name="60% - Accent4" xfId="1937"/>
    <cellStyle name="60% - Accent5" xfId="1938"/>
    <cellStyle name="60% - Accent6" xfId="1939"/>
    <cellStyle name="60% — акцент1" xfId="1940"/>
    <cellStyle name="60% - Акцент1 10" xfId="1941"/>
    <cellStyle name="60% — акцент1 10" xfId="1942"/>
    <cellStyle name="60% — акцент1 11" xfId="1943"/>
    <cellStyle name="60% — акцент1 12" xfId="1944"/>
    <cellStyle name="60% — акцент1 13" xfId="1945"/>
    <cellStyle name="60% — акцент1 14" xfId="1946"/>
    <cellStyle name="60% — акцент1 15" xfId="1947"/>
    <cellStyle name="60% — акцент1 16" xfId="1948"/>
    <cellStyle name="60% — акцент1 17" xfId="1949"/>
    <cellStyle name="60% — акцент1 18" xfId="1950"/>
    <cellStyle name="60% — акцент1 19" xfId="1951"/>
    <cellStyle name="60% - Акцент1 2" xfId="1952"/>
    <cellStyle name="60% — акцент1 2" xfId="1953"/>
    <cellStyle name="60% - Акцент1 2 10" xfId="1954"/>
    <cellStyle name="60% — акцент1 2 10" xfId="6357"/>
    <cellStyle name="60% - Акцент1 2 10 10" xfId="8223"/>
    <cellStyle name="60% - Акцент1 2 10 11" xfId="8420"/>
    <cellStyle name="60% - Акцент1 2 10 12" xfId="10026"/>
    <cellStyle name="60% - Акцент1 2 10 13" xfId="10807"/>
    <cellStyle name="60% - Акцент1 2 10 14" xfId="11047"/>
    <cellStyle name="60% - Акцент1 2 10 15" xfId="10449"/>
    <cellStyle name="60% - Акцент1 2 10 16" xfId="11228"/>
    <cellStyle name="60% - Акцент1 2 10 17" xfId="11463"/>
    <cellStyle name="60% - Акцент1 2 10 18" xfId="11698"/>
    <cellStyle name="60% - Акцент1 2 10 19" xfId="11933"/>
    <cellStyle name="60% - Акцент1 2 10 2" xfId="4790"/>
    <cellStyle name="60% - Акцент1 2 10 20" xfId="12168"/>
    <cellStyle name="60% - Акцент1 2 10 21" xfId="12403"/>
    <cellStyle name="60% - Акцент1 2 10 22" xfId="12638"/>
    <cellStyle name="60% - Акцент1 2 10 23" xfId="12873"/>
    <cellStyle name="60% - Акцент1 2 10 24" xfId="13108"/>
    <cellStyle name="60% - Акцент1 2 10 25" xfId="13343"/>
    <cellStyle name="60% - Акцент1 2 10 26" xfId="13578"/>
    <cellStyle name="60% - Акцент1 2 10 27" xfId="13812"/>
    <cellStyle name="60% - Акцент1 2 10 28" xfId="14041"/>
    <cellStyle name="60% - Акцент1 2 10 29" xfId="14269"/>
    <cellStyle name="60% - Акцент1 2 10 3" xfId="6703"/>
    <cellStyle name="60% - Акцент1 2 10 30" xfId="14490"/>
    <cellStyle name="60% - Акцент1 2 10 31" xfId="14710"/>
    <cellStyle name="60% - Акцент1 2 10 32" xfId="14919"/>
    <cellStyle name="60% - Акцент1 2 10 33" xfId="15115"/>
    <cellStyle name="60% - Акцент1 2 10 4" xfId="6888"/>
    <cellStyle name="60% - Акцент1 2 10 5" xfId="7129"/>
    <cellStyle name="60% - Акцент1 2 10 6" xfId="7342"/>
    <cellStyle name="60% - Акцент1 2 10 7" xfId="7569"/>
    <cellStyle name="60% - Акцент1 2 10 8" xfId="7792"/>
    <cellStyle name="60% - Акцент1 2 10 9" xfId="8014"/>
    <cellStyle name="60% - Акцент1 2 11" xfId="4788"/>
    <cellStyle name="60% — акцент1 2 11" xfId="6704"/>
    <cellStyle name="60% - Акцент1 2 12" xfId="5692"/>
    <cellStyle name="60% — акцент1 2 12" xfId="6898"/>
    <cellStyle name="60% - Акцент1 2 13" xfId="5935"/>
    <cellStyle name="60% — акцент1 2 13" xfId="7130"/>
    <cellStyle name="60% - Акцент1 2 14" xfId="5656"/>
    <cellStyle name="60% — акцент1 2 14" xfId="7343"/>
    <cellStyle name="60% - Акцент1 2 15" xfId="5983"/>
    <cellStyle name="60% — акцент1 2 15" xfId="7570"/>
    <cellStyle name="60% - Акцент1 2 16" xfId="5580"/>
    <cellStyle name="60% — акцент1 2 16" xfId="7793"/>
    <cellStyle name="60% - Акцент1 2 17" xfId="6078"/>
    <cellStyle name="60% — акцент1 2 17" xfId="8015"/>
    <cellStyle name="60% - Акцент1 2 18" xfId="6214"/>
    <cellStyle name="60% — акцент1 2 18" xfId="8224"/>
    <cellStyle name="60% - Акцент1 2 19" xfId="6358"/>
    <cellStyle name="60% — акцент1 2 19" xfId="8421"/>
    <cellStyle name="60% - Акцент1 2 2" xfId="1955"/>
    <cellStyle name="60% — акцент1 2 2" xfId="4789"/>
    <cellStyle name="60% - Акцент1 2 2 10" xfId="5344"/>
    <cellStyle name="60% - Акцент1 2 2 11" xfId="6348"/>
    <cellStyle name="60% - Акцент1 2 2 12" xfId="6699"/>
    <cellStyle name="60% - Акцент1 2 2 13" xfId="6887"/>
    <cellStyle name="60% - Акцент1 2 2 14" xfId="7128"/>
    <cellStyle name="60% - Акцент1 2 2 15" xfId="7341"/>
    <cellStyle name="60% - Акцент1 2 2 16" xfId="7568"/>
    <cellStyle name="60% - Акцент1 2 2 17" xfId="7791"/>
    <cellStyle name="60% - Акцент1 2 2 18" xfId="8013"/>
    <cellStyle name="60% - Акцент1 2 2 19" xfId="8222"/>
    <cellStyle name="60% - Акцент1 2 2 2" xfId="1956"/>
    <cellStyle name="60% - Акцент1 2 2 20" xfId="8419"/>
    <cellStyle name="60% - Акцент1 2 2 21" xfId="8859"/>
    <cellStyle name="60% - Акцент1 2 2 22" xfId="9103"/>
    <cellStyle name="60% - Акцент1 2 2 23" xfId="9167"/>
    <cellStyle name="60% - Акцент1 2 2 24" xfId="9300"/>
    <cellStyle name="60% - Акцент1 2 2 25" xfId="9391"/>
    <cellStyle name="60% - Акцент1 2 2 26" xfId="9479"/>
    <cellStyle name="60% - Акцент1 2 2 27" xfId="9565"/>
    <cellStyle name="60% - Акцент1 2 2 28" xfId="9254"/>
    <cellStyle name="60% - Акцент1 2 2 29" xfId="9693"/>
    <cellStyle name="60% - Акцент1 2 2 3" xfId="4791"/>
    <cellStyle name="60% - Акцент1 2 2 30" xfId="10027"/>
    <cellStyle name="60% - Акцент1 2 2 31" xfId="10808"/>
    <cellStyle name="60% - Акцент1 2 2 32" xfId="11046"/>
    <cellStyle name="60% - Акцент1 2 2 33" xfId="10441"/>
    <cellStyle name="60% - Акцент1 2 2 34" xfId="11227"/>
    <cellStyle name="60% - Акцент1 2 2 35" xfId="11462"/>
    <cellStyle name="60% - Акцент1 2 2 36" xfId="11697"/>
    <cellStyle name="60% - Акцент1 2 2 37" xfId="11932"/>
    <cellStyle name="60% - Акцент1 2 2 38" xfId="12167"/>
    <cellStyle name="60% - Акцент1 2 2 39" xfId="12402"/>
    <cellStyle name="60% - Акцент1 2 2 4" xfId="5695"/>
    <cellStyle name="60% - Акцент1 2 2 40" xfId="12637"/>
    <cellStyle name="60% - Акцент1 2 2 41" xfId="12872"/>
    <cellStyle name="60% - Акцент1 2 2 42" xfId="13107"/>
    <cellStyle name="60% - Акцент1 2 2 43" xfId="13342"/>
    <cellStyle name="60% - Акцент1 2 2 44" xfId="13577"/>
    <cellStyle name="60% - Акцент1 2 2 45" xfId="13811"/>
    <cellStyle name="60% - Акцент1 2 2 46" xfId="14040"/>
    <cellStyle name="60% - Акцент1 2 2 47" xfId="14268"/>
    <cellStyle name="60% - Акцент1 2 2 48" xfId="14489"/>
    <cellStyle name="60% - Акцент1 2 2 49" xfId="14709"/>
    <cellStyle name="60% - Акцент1 2 2 5" xfId="5932"/>
    <cellStyle name="60% - Акцент1 2 2 50" xfId="14918"/>
    <cellStyle name="60% - Акцент1 2 2 51" xfId="15114"/>
    <cellStyle name="60% - Акцент1 2 2 52" xfId="15548"/>
    <cellStyle name="60% - Акцент1 2 2 53" xfId="15606"/>
    <cellStyle name="60% - Акцент1 2 2 54" xfId="15682"/>
    <cellStyle name="60% - Акцент1 2 2 6" xfId="5660"/>
    <cellStyle name="60% - Акцент1 2 2 7" xfId="5977"/>
    <cellStyle name="60% - Акцент1 2 2 8" xfId="5588"/>
    <cellStyle name="60% - Акцент1 2 2 9" xfId="6074"/>
    <cellStyle name="60% - Акцент1 2 20" xfId="6705"/>
    <cellStyle name="60% — акцент1 2 20" xfId="8858"/>
    <cellStyle name="60% - Акцент1 2 21" xfId="6902"/>
    <cellStyle name="60% — акцент1 2 21" xfId="9102"/>
    <cellStyle name="60% - Акцент1 2 22" xfId="7131"/>
    <cellStyle name="60% — акцент1 2 22" xfId="9168"/>
    <cellStyle name="60% - Акцент1 2 23" xfId="7344"/>
    <cellStyle name="60% — акцент1 2 23" xfId="9301"/>
    <cellStyle name="60% - Акцент1 2 24" xfId="7571"/>
    <cellStyle name="60% — акцент1 2 24" xfId="9392"/>
    <cellStyle name="60% - Акцент1 2 25" xfId="7794"/>
    <cellStyle name="60% — акцент1 2 25" xfId="9480"/>
    <cellStyle name="60% - Акцент1 2 26" xfId="8016"/>
    <cellStyle name="60% — акцент1 2 26" xfId="9566"/>
    <cellStyle name="60% - Акцент1 2 27" xfId="8225"/>
    <cellStyle name="60% — акцент1 2 27" xfId="9255"/>
    <cellStyle name="60% - Акцент1 2 28" xfId="8422"/>
    <cellStyle name="60% — акцент1 2 28" xfId="9694"/>
    <cellStyle name="60% - Акцент1 2 29" xfId="8857"/>
    <cellStyle name="60% — акцент1 2 29" xfId="10025"/>
    <cellStyle name="60% - Акцент1 2 3" xfId="1957"/>
    <cellStyle name="60% — акцент1 2 3" xfId="5693"/>
    <cellStyle name="60% - Акцент1 2 3 10" xfId="6691"/>
    <cellStyle name="60% - Акцент1 2 3 11" xfId="6886"/>
    <cellStyle name="60% - Акцент1 2 3 12" xfId="7127"/>
    <cellStyle name="60% - Акцент1 2 3 13" xfId="7340"/>
    <cellStyle name="60% - Акцент1 2 3 14" xfId="7567"/>
    <cellStyle name="60% - Акцент1 2 3 15" xfId="7790"/>
    <cellStyle name="60% - Акцент1 2 3 16" xfId="8012"/>
    <cellStyle name="60% - Акцент1 2 3 17" xfId="8221"/>
    <cellStyle name="60% - Акцент1 2 3 18" xfId="8418"/>
    <cellStyle name="60% - Акцент1 2 3 19" xfId="10028"/>
    <cellStyle name="60% - Акцент1 2 3 2" xfId="4792"/>
    <cellStyle name="60% - Акцент1 2 3 20" xfId="10809"/>
    <cellStyle name="60% - Акцент1 2 3 21" xfId="11045"/>
    <cellStyle name="60% - Акцент1 2 3 22" xfId="10439"/>
    <cellStyle name="60% - Акцент1 2 3 23" xfId="11226"/>
    <cellStyle name="60% - Акцент1 2 3 24" xfId="11461"/>
    <cellStyle name="60% - Акцент1 2 3 25" xfId="11696"/>
    <cellStyle name="60% - Акцент1 2 3 26" xfId="11931"/>
    <cellStyle name="60% - Акцент1 2 3 27" xfId="12166"/>
    <cellStyle name="60% - Акцент1 2 3 28" xfId="12401"/>
    <cellStyle name="60% - Акцент1 2 3 29" xfId="12636"/>
    <cellStyle name="60% - Акцент1 2 3 3" xfId="5931"/>
    <cellStyle name="60% - Акцент1 2 3 30" xfId="12871"/>
    <cellStyle name="60% - Акцент1 2 3 31" xfId="13106"/>
    <cellStyle name="60% - Акцент1 2 3 32" xfId="13341"/>
    <cellStyle name="60% - Акцент1 2 3 33" xfId="13576"/>
    <cellStyle name="60% - Акцент1 2 3 34" xfId="13810"/>
    <cellStyle name="60% - Акцент1 2 3 35" xfId="14039"/>
    <cellStyle name="60% - Акцент1 2 3 36" xfId="14267"/>
    <cellStyle name="60% - Акцент1 2 3 37" xfId="14488"/>
    <cellStyle name="60% - Акцент1 2 3 38" xfId="14708"/>
    <cellStyle name="60% - Акцент1 2 3 39" xfId="14904"/>
    <cellStyle name="60% - Акцент1 2 3 4" xfId="5661"/>
    <cellStyle name="60% - Акцент1 2 3 40" xfId="15113"/>
    <cellStyle name="60% - Акцент1 2 3 5" xfId="5974"/>
    <cellStyle name="60% - Акцент1 2 3 6" xfId="5589"/>
    <cellStyle name="60% - Акцент1 2 3 7" xfId="6073"/>
    <cellStyle name="60% - Акцент1 2 3 8" xfId="5343"/>
    <cellStyle name="60% - Акцент1 2 3 9" xfId="6347"/>
    <cellStyle name="60% - Акцент1 2 30" xfId="9101"/>
    <cellStyle name="60% — акцент1 2 30" xfId="10806"/>
    <cellStyle name="60% - Акцент1 2 31" xfId="9169"/>
    <cellStyle name="60% — акцент1 2 31" xfId="11048"/>
    <cellStyle name="60% - Акцент1 2 32" xfId="9302"/>
    <cellStyle name="60% — акцент1 2 32" xfId="10450"/>
    <cellStyle name="60% - Акцент1 2 33" xfId="9393"/>
    <cellStyle name="60% — акцент1 2 33" xfId="11229"/>
    <cellStyle name="60% - Акцент1 2 34" xfId="9481"/>
    <cellStyle name="60% — акцент1 2 34" xfId="11464"/>
    <cellStyle name="60% - Акцент1 2 35" xfId="9567"/>
    <cellStyle name="60% — акцент1 2 35" xfId="11699"/>
    <cellStyle name="60% - Акцент1 2 36" xfId="9256"/>
    <cellStyle name="60% — акцент1 2 36" xfId="11934"/>
    <cellStyle name="60% - Акцент1 2 37" xfId="9695"/>
    <cellStyle name="60% — акцент1 2 37" xfId="12169"/>
    <cellStyle name="60% - Акцент1 2 38" xfId="10024"/>
    <cellStyle name="60% — акцент1 2 38" xfId="12404"/>
    <cellStyle name="60% - Акцент1 2 39" xfId="10805"/>
    <cellStyle name="60% — акцент1 2 39" xfId="12639"/>
    <cellStyle name="60% - Акцент1 2 4" xfId="1958"/>
    <cellStyle name="60% — акцент1 2 4" xfId="5934"/>
    <cellStyle name="60% - Акцент1 2 4 10" xfId="6885"/>
    <cellStyle name="60% - Акцент1 2 4 11" xfId="7113"/>
    <cellStyle name="60% - Акцент1 2 4 12" xfId="7326"/>
    <cellStyle name="60% - Акцент1 2 4 13" xfId="7553"/>
    <cellStyle name="60% - Акцент1 2 4 14" xfId="7776"/>
    <cellStyle name="60% - Акцент1 2 4 15" xfId="7998"/>
    <cellStyle name="60% - Акцент1 2 4 16" xfId="8207"/>
    <cellStyle name="60% - Акцент1 2 4 17" xfId="8404"/>
    <cellStyle name="60% - Акцент1 2 4 18" xfId="10029"/>
    <cellStyle name="60% - Акцент1 2 4 19" xfId="10810"/>
    <cellStyle name="60% - Акцент1 2 4 2" xfId="4793"/>
    <cellStyle name="60% - Акцент1 2 4 20" xfId="11044"/>
    <cellStyle name="60% - Акцент1 2 4 21" xfId="10378"/>
    <cellStyle name="60% - Акцент1 2 4 22" xfId="11212"/>
    <cellStyle name="60% - Акцент1 2 4 23" xfId="11447"/>
    <cellStyle name="60% - Акцент1 2 4 24" xfId="11682"/>
    <cellStyle name="60% - Акцент1 2 4 25" xfId="11917"/>
    <cellStyle name="60% - Акцент1 2 4 26" xfId="12152"/>
    <cellStyle name="60% - Акцент1 2 4 27" xfId="12387"/>
    <cellStyle name="60% - Акцент1 2 4 28" xfId="12622"/>
    <cellStyle name="60% - Акцент1 2 4 29" xfId="12857"/>
    <cellStyle name="60% - Акцент1 2 4 3" xfId="5662"/>
    <cellStyle name="60% - Акцент1 2 4 30" xfId="13092"/>
    <cellStyle name="60% - Акцент1 2 4 31" xfId="13327"/>
    <cellStyle name="60% - Акцент1 2 4 32" xfId="13562"/>
    <cellStyle name="60% - Акцент1 2 4 33" xfId="13796"/>
    <cellStyle name="60% - Акцент1 2 4 34" xfId="14025"/>
    <cellStyle name="60% - Акцент1 2 4 35" xfId="14253"/>
    <cellStyle name="60% - Акцент1 2 4 36" xfId="14474"/>
    <cellStyle name="60% - Акцент1 2 4 37" xfId="14694"/>
    <cellStyle name="60% - Акцент1 2 4 38" xfId="14903"/>
    <cellStyle name="60% - Акцент1 2 4 39" xfId="15112"/>
    <cellStyle name="60% - Акцент1 2 4 4" xfId="5973"/>
    <cellStyle name="60% - Акцент1 2 4 5" xfId="5590"/>
    <cellStyle name="60% - Акцент1 2 4 6" xfId="6069"/>
    <cellStyle name="60% - Акцент1 2 4 7" xfId="5340"/>
    <cellStyle name="60% - Акцент1 2 4 8" xfId="6346"/>
    <cellStyle name="60% - Акцент1 2 4 9" xfId="6689"/>
    <cellStyle name="60% - Акцент1 2 40" xfId="11049"/>
    <cellStyle name="60% — акцент1 2 40" xfId="12874"/>
    <cellStyle name="60% - Акцент1 2 41" xfId="10452"/>
    <cellStyle name="60% — акцент1 2 41" xfId="13109"/>
    <cellStyle name="60% - Акцент1 2 42" xfId="11230"/>
    <cellStyle name="60% — акцент1 2 42" xfId="13344"/>
    <cellStyle name="60% - Акцент1 2 43" xfId="11465"/>
    <cellStyle name="60% — акцент1 2 43" xfId="13579"/>
    <cellStyle name="60% - Акцент1 2 44" xfId="11700"/>
    <cellStyle name="60% — акцент1 2 44" xfId="13813"/>
    <cellStyle name="60% - Акцент1 2 45" xfId="11935"/>
    <cellStyle name="60% — акцент1 2 45" xfId="14042"/>
    <cellStyle name="60% - Акцент1 2 46" xfId="12170"/>
    <cellStyle name="60% — акцент1 2 46" xfId="14270"/>
    <cellStyle name="60% - Акцент1 2 47" xfId="12405"/>
    <cellStyle name="60% — акцент1 2 47" xfId="14491"/>
    <cellStyle name="60% - Акцент1 2 48" xfId="12640"/>
    <cellStyle name="60% — акцент1 2 48" xfId="14711"/>
    <cellStyle name="60% - Акцент1 2 49" xfId="12875"/>
    <cellStyle name="60% — акцент1 2 49" xfId="14920"/>
    <cellStyle name="60% - Акцент1 2 5" xfId="1959"/>
    <cellStyle name="60% — акцент1 2 5" xfId="5657"/>
    <cellStyle name="60% - Акцент1 2 5 10" xfId="7112"/>
    <cellStyle name="60% - Акцент1 2 5 11" xfId="7325"/>
    <cellStyle name="60% - Акцент1 2 5 12" xfId="7552"/>
    <cellStyle name="60% - Акцент1 2 5 13" xfId="7775"/>
    <cellStyle name="60% - Акцент1 2 5 14" xfId="7997"/>
    <cellStyle name="60% - Акцент1 2 5 15" xfId="8206"/>
    <cellStyle name="60% - Акцент1 2 5 16" xfId="8403"/>
    <cellStyle name="60% - Акцент1 2 5 17" xfId="10030"/>
    <cellStyle name="60% - Акцент1 2 5 18" xfId="10811"/>
    <cellStyle name="60% - Акцент1 2 5 19" xfId="11043"/>
    <cellStyle name="60% - Акцент1 2 5 2" xfId="4794"/>
    <cellStyle name="60% - Акцент1 2 5 20" xfId="10376"/>
    <cellStyle name="60% - Акцент1 2 5 21" xfId="11211"/>
    <cellStyle name="60% - Акцент1 2 5 22" xfId="11446"/>
    <cellStyle name="60% - Акцент1 2 5 23" xfId="11681"/>
    <cellStyle name="60% - Акцент1 2 5 24" xfId="11916"/>
    <cellStyle name="60% - Акцент1 2 5 25" xfId="12151"/>
    <cellStyle name="60% - Акцент1 2 5 26" xfId="12386"/>
    <cellStyle name="60% - Акцент1 2 5 27" xfId="12621"/>
    <cellStyle name="60% - Акцент1 2 5 28" xfId="12856"/>
    <cellStyle name="60% - Акцент1 2 5 29" xfId="13091"/>
    <cellStyle name="60% - Акцент1 2 5 3" xfId="5972"/>
    <cellStyle name="60% - Акцент1 2 5 30" xfId="13326"/>
    <cellStyle name="60% - Акцент1 2 5 31" xfId="13561"/>
    <cellStyle name="60% - Акцент1 2 5 32" xfId="13795"/>
    <cellStyle name="60% - Акцент1 2 5 33" xfId="14024"/>
    <cellStyle name="60% - Акцент1 2 5 34" xfId="14252"/>
    <cellStyle name="60% - Акцент1 2 5 35" xfId="14473"/>
    <cellStyle name="60% - Акцент1 2 5 36" xfId="14693"/>
    <cellStyle name="60% - Акцент1 2 5 37" xfId="14902"/>
    <cellStyle name="60% - Акцент1 2 5 38" xfId="15098"/>
    <cellStyle name="60% - Акцент1 2 5 4" xfId="5591"/>
    <cellStyle name="60% - Акцент1 2 5 5" xfId="6060"/>
    <cellStyle name="60% - Акцент1 2 5 6" xfId="5337"/>
    <cellStyle name="60% - Акцент1 2 5 7" xfId="6345"/>
    <cellStyle name="60% - Акцент1 2 5 8" xfId="6688"/>
    <cellStyle name="60% - Акцент1 2 5 9" xfId="6884"/>
    <cellStyle name="60% - Акцент1 2 50" xfId="13110"/>
    <cellStyle name="60% — акцент1 2 50" xfId="15116"/>
    <cellStyle name="60% - Акцент1 2 51" xfId="13345"/>
    <cellStyle name="60% — акцент1 2 51" xfId="15547"/>
    <cellStyle name="60% - Акцент1 2 52" xfId="13580"/>
    <cellStyle name="60% — акцент1 2 52" xfId="15607"/>
    <cellStyle name="60% - Акцент1 2 53" xfId="13814"/>
    <cellStyle name="60% — акцент1 2 53" xfId="15683"/>
    <cellStyle name="60% - Акцент1 2 54" xfId="14043"/>
    <cellStyle name="60% - Акцент1 2 55" xfId="14271"/>
    <cellStyle name="60% - Акцент1 2 56" xfId="14492"/>
    <cellStyle name="60% - Акцент1 2 57" xfId="14712"/>
    <cellStyle name="60% - Акцент1 2 58" xfId="14921"/>
    <cellStyle name="60% - Акцент1 2 59" xfId="15117"/>
    <cellStyle name="60% - Акцент1 2 6" xfId="1960"/>
    <cellStyle name="60% — акцент1 2 6" xfId="5982"/>
    <cellStyle name="60% - Акцент1 2 6 10" xfId="7324"/>
    <cellStyle name="60% - Акцент1 2 6 11" xfId="7551"/>
    <cellStyle name="60% - Акцент1 2 6 12" xfId="7774"/>
    <cellStyle name="60% - Акцент1 2 6 13" xfId="7996"/>
    <cellStyle name="60% - Акцент1 2 6 14" xfId="8205"/>
    <cellStyle name="60% - Акцент1 2 6 15" xfId="8402"/>
    <cellStyle name="60% - Акцент1 2 6 16" xfId="10031"/>
    <cellStyle name="60% - Акцент1 2 6 17" xfId="10812"/>
    <cellStyle name="60% - Акцент1 2 6 18" xfId="11042"/>
    <cellStyle name="60% - Акцент1 2 6 19" xfId="10368"/>
    <cellStyle name="60% - Акцент1 2 6 2" xfId="4795"/>
    <cellStyle name="60% - Акцент1 2 6 20" xfId="11210"/>
    <cellStyle name="60% - Акцент1 2 6 21" xfId="11445"/>
    <cellStyle name="60% - Акцент1 2 6 22" xfId="11680"/>
    <cellStyle name="60% - Акцент1 2 6 23" xfId="11915"/>
    <cellStyle name="60% - Акцент1 2 6 24" xfId="12150"/>
    <cellStyle name="60% - Акцент1 2 6 25" xfId="12385"/>
    <cellStyle name="60% - Акцент1 2 6 26" xfId="12620"/>
    <cellStyle name="60% - Акцент1 2 6 27" xfId="12855"/>
    <cellStyle name="60% - Акцент1 2 6 28" xfId="13090"/>
    <cellStyle name="60% - Акцент1 2 6 29" xfId="13325"/>
    <cellStyle name="60% - Акцент1 2 6 3" xfId="5592"/>
    <cellStyle name="60% - Акцент1 2 6 30" xfId="13560"/>
    <cellStyle name="60% - Акцент1 2 6 31" xfId="13794"/>
    <cellStyle name="60% - Акцент1 2 6 32" xfId="14023"/>
    <cellStyle name="60% - Акцент1 2 6 33" xfId="14251"/>
    <cellStyle name="60% - Акцент1 2 6 34" xfId="14472"/>
    <cellStyle name="60% - Акцент1 2 6 35" xfId="14692"/>
    <cellStyle name="60% - Акцент1 2 6 36" xfId="14901"/>
    <cellStyle name="60% - Акцент1 2 6 37" xfId="15097"/>
    <cellStyle name="60% - Акцент1 2 6 4" xfId="6059"/>
    <cellStyle name="60% - Акцент1 2 6 5" xfId="5335"/>
    <cellStyle name="60% - Акцент1 2 6 6" xfId="6340"/>
    <cellStyle name="60% - Акцент1 2 6 7" xfId="6687"/>
    <cellStyle name="60% - Акцент1 2 6 8" xfId="6883"/>
    <cellStyle name="60% - Акцент1 2 6 9" xfId="7111"/>
    <cellStyle name="60% - Акцент1 2 60" xfId="15546"/>
    <cellStyle name="60% - Акцент1 2 61" xfId="15608"/>
    <cellStyle name="60% - Акцент1 2 62" xfId="15684"/>
    <cellStyle name="60% - Акцент1 2 7" xfId="1961"/>
    <cellStyle name="60% — акцент1 2 7" xfId="5584"/>
    <cellStyle name="60% - Акцент1 2 7 10" xfId="7550"/>
    <cellStyle name="60% - Акцент1 2 7 11" xfId="7773"/>
    <cellStyle name="60% - Акцент1 2 7 12" xfId="7995"/>
    <cellStyle name="60% - Акцент1 2 7 13" xfId="8204"/>
    <cellStyle name="60% - Акцент1 2 7 14" xfId="8401"/>
    <cellStyle name="60% - Акцент1 2 7 15" xfId="10032"/>
    <cellStyle name="60% - Акцент1 2 7 16" xfId="10813"/>
    <cellStyle name="60% - Акцент1 2 7 17" xfId="11041"/>
    <cellStyle name="60% - Акцент1 2 7 18" xfId="10366"/>
    <cellStyle name="60% - Акцент1 2 7 19" xfId="11209"/>
    <cellStyle name="60% - Акцент1 2 7 2" xfId="4796"/>
    <cellStyle name="60% - Акцент1 2 7 20" xfId="11444"/>
    <cellStyle name="60% - Акцент1 2 7 21" xfId="11679"/>
    <cellStyle name="60% - Акцент1 2 7 22" xfId="11914"/>
    <cellStyle name="60% - Акцент1 2 7 23" xfId="12149"/>
    <cellStyle name="60% - Акцент1 2 7 24" xfId="12384"/>
    <cellStyle name="60% - Акцент1 2 7 25" xfId="12619"/>
    <cellStyle name="60% - Акцент1 2 7 26" xfId="12854"/>
    <cellStyle name="60% - Акцент1 2 7 27" xfId="13089"/>
    <cellStyle name="60% - Акцент1 2 7 28" xfId="13324"/>
    <cellStyle name="60% - Акцент1 2 7 29" xfId="13559"/>
    <cellStyle name="60% - Акцент1 2 7 3" xfId="6058"/>
    <cellStyle name="60% - Акцент1 2 7 30" xfId="13793"/>
    <cellStyle name="60% - Акцент1 2 7 31" xfId="14022"/>
    <cellStyle name="60% - Акцент1 2 7 32" xfId="14250"/>
    <cellStyle name="60% - Акцент1 2 7 33" xfId="14471"/>
    <cellStyle name="60% - Акцент1 2 7 34" xfId="14691"/>
    <cellStyle name="60% - Акцент1 2 7 35" xfId="14900"/>
    <cellStyle name="60% - Акцент1 2 7 36" xfId="15096"/>
    <cellStyle name="60% - Акцент1 2 7 4" xfId="5334"/>
    <cellStyle name="60% - Акцент1 2 7 5" xfId="6326"/>
    <cellStyle name="60% - Акцент1 2 7 6" xfId="6686"/>
    <cellStyle name="60% - Акцент1 2 7 7" xfId="6882"/>
    <cellStyle name="60% - Акцент1 2 7 8" xfId="7110"/>
    <cellStyle name="60% - Акцент1 2 7 9" xfId="7323"/>
    <cellStyle name="60% - Акцент1 2 8" xfId="1962"/>
    <cellStyle name="60% — акцент1 2 8" xfId="6076"/>
    <cellStyle name="60% - Акцент1 2 8 10" xfId="7772"/>
    <cellStyle name="60% - Акцент1 2 8 11" xfId="7994"/>
    <cellStyle name="60% - Акцент1 2 8 12" xfId="8203"/>
    <cellStyle name="60% - Акцент1 2 8 13" xfId="8400"/>
    <cellStyle name="60% - Акцент1 2 8 14" xfId="10033"/>
    <cellStyle name="60% - Акцент1 2 8 15" xfId="10814"/>
    <cellStyle name="60% - Акцент1 2 8 16" xfId="11040"/>
    <cellStyle name="60% - Акцент1 2 8 17" xfId="10365"/>
    <cellStyle name="60% - Акцент1 2 8 18" xfId="11208"/>
    <cellStyle name="60% - Акцент1 2 8 19" xfId="11443"/>
    <cellStyle name="60% - Акцент1 2 8 2" xfId="4797"/>
    <cellStyle name="60% - Акцент1 2 8 20" xfId="11678"/>
    <cellStyle name="60% - Акцент1 2 8 21" xfId="11913"/>
    <cellStyle name="60% - Акцент1 2 8 22" xfId="12148"/>
    <cellStyle name="60% - Акцент1 2 8 23" xfId="12383"/>
    <cellStyle name="60% - Акцент1 2 8 24" xfId="12618"/>
    <cellStyle name="60% - Акцент1 2 8 25" xfId="12853"/>
    <cellStyle name="60% - Акцент1 2 8 26" xfId="13088"/>
    <cellStyle name="60% - Акцент1 2 8 27" xfId="13323"/>
    <cellStyle name="60% - Акцент1 2 8 28" xfId="13558"/>
    <cellStyle name="60% - Акцент1 2 8 29" xfId="13792"/>
    <cellStyle name="60% - Акцент1 2 8 3" xfId="5333"/>
    <cellStyle name="60% - Акцент1 2 8 30" xfId="14021"/>
    <cellStyle name="60% - Акцент1 2 8 31" xfId="14249"/>
    <cellStyle name="60% - Акцент1 2 8 32" xfId="14470"/>
    <cellStyle name="60% - Акцент1 2 8 33" xfId="14690"/>
    <cellStyle name="60% - Акцент1 2 8 34" xfId="14899"/>
    <cellStyle name="60% - Акцент1 2 8 35" xfId="15095"/>
    <cellStyle name="60% - Акцент1 2 8 4" xfId="6325"/>
    <cellStyle name="60% - Акцент1 2 8 5" xfId="6685"/>
    <cellStyle name="60% - Акцент1 2 8 6" xfId="6881"/>
    <cellStyle name="60% - Акцент1 2 8 7" xfId="7109"/>
    <cellStyle name="60% - Акцент1 2 8 8" xfId="7322"/>
    <cellStyle name="60% - Акцент1 2 8 9" xfId="7549"/>
    <cellStyle name="60% - Акцент1 2 9" xfId="1963"/>
    <cellStyle name="60% — акцент1 2 9" xfId="6208"/>
    <cellStyle name="60% - Акцент1 2 9 10" xfId="7993"/>
    <cellStyle name="60% - Акцент1 2 9 11" xfId="8202"/>
    <cellStyle name="60% - Акцент1 2 9 12" xfId="8399"/>
    <cellStyle name="60% - Акцент1 2 9 13" xfId="10034"/>
    <cellStyle name="60% - Акцент1 2 9 14" xfId="10815"/>
    <cellStyle name="60% - Акцент1 2 9 15" xfId="11039"/>
    <cellStyle name="60% - Акцент1 2 9 16" xfId="10357"/>
    <cellStyle name="60% - Акцент1 2 9 17" xfId="11207"/>
    <cellStyle name="60% - Акцент1 2 9 18" xfId="11442"/>
    <cellStyle name="60% - Акцент1 2 9 19" xfId="11677"/>
    <cellStyle name="60% - Акцент1 2 9 2" xfId="4798"/>
    <cellStyle name="60% - Акцент1 2 9 20" xfId="11912"/>
    <cellStyle name="60% - Акцент1 2 9 21" xfId="12147"/>
    <cellStyle name="60% - Акцент1 2 9 22" xfId="12382"/>
    <cellStyle name="60% - Акцент1 2 9 23" xfId="12617"/>
    <cellStyle name="60% - Акцент1 2 9 24" xfId="12852"/>
    <cellStyle name="60% - Акцент1 2 9 25" xfId="13087"/>
    <cellStyle name="60% - Акцент1 2 9 26" xfId="13322"/>
    <cellStyle name="60% - Акцент1 2 9 27" xfId="13557"/>
    <cellStyle name="60% - Акцент1 2 9 28" xfId="13791"/>
    <cellStyle name="60% - Акцент1 2 9 29" xfId="14020"/>
    <cellStyle name="60% - Акцент1 2 9 3" xfId="6323"/>
    <cellStyle name="60% - Акцент1 2 9 30" xfId="14248"/>
    <cellStyle name="60% - Акцент1 2 9 31" xfId="14469"/>
    <cellStyle name="60% - Акцент1 2 9 32" xfId="14689"/>
    <cellStyle name="60% - Акцент1 2 9 33" xfId="14898"/>
    <cellStyle name="60% - Акцент1 2 9 34" xfId="15094"/>
    <cellStyle name="60% - Акцент1 2 9 4" xfId="6684"/>
    <cellStyle name="60% - Акцент1 2 9 5" xfId="6880"/>
    <cellStyle name="60% - Акцент1 2 9 6" xfId="7108"/>
    <cellStyle name="60% - Акцент1 2 9 7" xfId="7321"/>
    <cellStyle name="60% - Акцент1 2 9 8" xfId="7548"/>
    <cellStyle name="60% - Акцент1 2 9 9" xfId="7771"/>
    <cellStyle name="60% - Акцент1 2_МФ тепловой баланс 2015 дубль 3" xfId="1964"/>
    <cellStyle name="60% — акцент1 20" xfId="1965"/>
    <cellStyle name="60% — акцент1 21" xfId="1966"/>
    <cellStyle name="60% — акцент1 22" xfId="4787"/>
    <cellStyle name="60% — акцент1 23" xfId="5691"/>
    <cellStyle name="60% — акцент1 24" xfId="5936"/>
    <cellStyle name="60% — акцент1 25" xfId="5655"/>
    <cellStyle name="60% — акцент1 26" xfId="5984"/>
    <cellStyle name="60% — акцент1 27" xfId="5579"/>
    <cellStyle name="60% — акцент1 28" xfId="6079"/>
    <cellStyle name="60% — акцент1 29" xfId="6215"/>
    <cellStyle name="60% - Акцент1 3" xfId="1967"/>
    <cellStyle name="60% — акцент1 3" xfId="1968"/>
    <cellStyle name="60% - Акцент1 3 10" xfId="1969"/>
    <cellStyle name="60% - Акцент1 3 10 2" xfId="4800"/>
    <cellStyle name="60% - Акцент1 3 10 3" xfId="10036"/>
    <cellStyle name="60% - Акцент1 3 11" xfId="1970"/>
    <cellStyle name="60% - Акцент1 3 12" xfId="4799"/>
    <cellStyle name="60% - Акцент1 3 13" xfId="5703"/>
    <cellStyle name="60% - Акцент1 3 14" xfId="5924"/>
    <cellStyle name="60% - Акцент1 3 15" xfId="5668"/>
    <cellStyle name="60% - Акцент1 3 16" xfId="5966"/>
    <cellStyle name="60% - Акцент1 3 17" xfId="5600"/>
    <cellStyle name="60% - Акцент1 3 18" xfId="6053"/>
    <cellStyle name="60% - Акцент1 3 19" xfId="5331"/>
    <cellStyle name="60% - Акцент1 3 2" xfId="1971"/>
    <cellStyle name="60% - Акцент1 3 2 2" xfId="4801"/>
    <cellStyle name="60% - Акцент1 3 2 3" xfId="8861"/>
    <cellStyle name="60% - Акцент1 3 20" xfId="6321"/>
    <cellStyle name="60% - Акцент1 3 21" xfId="6683"/>
    <cellStyle name="60% - Акцент1 3 22" xfId="6876"/>
    <cellStyle name="60% - Акцент1 3 23" xfId="7107"/>
    <cellStyle name="60% - Акцент1 3 24" xfId="7320"/>
    <cellStyle name="60% - Акцент1 3 25" xfId="7547"/>
    <cellStyle name="60% - Акцент1 3 26" xfId="7770"/>
    <cellStyle name="60% - Акцент1 3 27" xfId="7992"/>
    <cellStyle name="60% - Акцент1 3 28" xfId="8201"/>
    <cellStyle name="60% - Акцент1 3 29" xfId="8398"/>
    <cellStyle name="60% - Акцент1 3 3" xfId="1972"/>
    <cellStyle name="60% - Акцент1 3 3 2" xfId="4802"/>
    <cellStyle name="60% - Акцент1 3 3 3" xfId="10038"/>
    <cellStyle name="60% - Акцент1 3 30" xfId="8860"/>
    <cellStyle name="60% - Акцент1 3 31" xfId="9104"/>
    <cellStyle name="60% - Акцент1 3 32" xfId="9166"/>
    <cellStyle name="60% - Акцент1 3 33" xfId="9299"/>
    <cellStyle name="60% - Акцент1 3 34" xfId="9390"/>
    <cellStyle name="60% - Акцент1 3 35" xfId="9478"/>
    <cellStyle name="60% - Акцент1 3 36" xfId="9564"/>
    <cellStyle name="60% - Акцент1 3 37" xfId="9253"/>
    <cellStyle name="60% - Акцент1 3 38" xfId="9692"/>
    <cellStyle name="60% - Акцент1 3 39" xfId="10035"/>
    <cellStyle name="60% - Акцент1 3 4" xfId="1973"/>
    <cellStyle name="60% - Акцент1 3 4 2" xfId="4803"/>
    <cellStyle name="60% - Акцент1 3 4 3" xfId="10039"/>
    <cellStyle name="60% - Акцент1 3 40" xfId="10816"/>
    <cellStyle name="60% - Акцент1 3 41" xfId="11038"/>
    <cellStyle name="60% - Акцент1 3 42" xfId="10355"/>
    <cellStyle name="60% - Акцент1 3 43" xfId="11206"/>
    <cellStyle name="60% - Акцент1 3 44" xfId="11441"/>
    <cellStyle name="60% - Акцент1 3 45" xfId="11676"/>
    <cellStyle name="60% - Акцент1 3 46" xfId="11911"/>
    <cellStyle name="60% - Акцент1 3 47" xfId="12146"/>
    <cellStyle name="60% - Акцент1 3 48" xfId="12381"/>
    <cellStyle name="60% - Акцент1 3 49" xfId="12616"/>
    <cellStyle name="60% - Акцент1 3 5" xfId="1974"/>
    <cellStyle name="60% - Акцент1 3 5 2" xfId="4804"/>
    <cellStyle name="60% - Акцент1 3 5 3" xfId="10040"/>
    <cellStyle name="60% - Акцент1 3 50" xfId="12851"/>
    <cellStyle name="60% - Акцент1 3 51" xfId="13086"/>
    <cellStyle name="60% - Акцент1 3 52" xfId="13321"/>
    <cellStyle name="60% - Акцент1 3 53" xfId="13556"/>
    <cellStyle name="60% - Акцент1 3 54" xfId="13790"/>
    <cellStyle name="60% - Акцент1 3 55" xfId="14019"/>
    <cellStyle name="60% - Акцент1 3 56" xfId="14247"/>
    <cellStyle name="60% - Акцент1 3 57" xfId="14468"/>
    <cellStyle name="60% - Акцент1 3 58" xfId="14688"/>
    <cellStyle name="60% - Акцент1 3 59" xfId="14897"/>
    <cellStyle name="60% - Акцент1 3 6" xfId="1975"/>
    <cellStyle name="60% - Акцент1 3 6 2" xfId="4805"/>
    <cellStyle name="60% - Акцент1 3 6 3" xfId="10041"/>
    <cellStyle name="60% - Акцент1 3 60" xfId="15093"/>
    <cellStyle name="60% - Акцент1 3 61" xfId="15549"/>
    <cellStyle name="60% - Акцент1 3 62" xfId="15605"/>
    <cellStyle name="60% - Акцент1 3 63" xfId="15681"/>
    <cellStyle name="60% - Акцент1 3 7" xfId="1976"/>
    <cellStyle name="60% - Акцент1 3 7 2" xfId="4806"/>
    <cellStyle name="60% - Акцент1 3 7 3" xfId="10042"/>
    <cellStyle name="60% - Акцент1 3 8" xfId="1977"/>
    <cellStyle name="60% - Акцент1 3 8 2" xfId="4807"/>
    <cellStyle name="60% - Акцент1 3 8 3" xfId="10043"/>
    <cellStyle name="60% - Акцент1 3 9" xfId="1978"/>
    <cellStyle name="60% - Акцент1 3 9 2" xfId="4808"/>
    <cellStyle name="60% - Акцент1 3 9 3" xfId="10044"/>
    <cellStyle name="60% - Акцент1 3_МФ тепловой баланс 2015 дубль 3" xfId="1979"/>
    <cellStyle name="60% — акцент1 30" xfId="6359"/>
    <cellStyle name="60% — акцент1 31" xfId="6706"/>
    <cellStyle name="60% — акцент1 32" xfId="6903"/>
    <cellStyle name="60% — акцент1 33" xfId="7132"/>
    <cellStyle name="60% — акцент1 34" xfId="7345"/>
    <cellStyle name="60% — акцент1 35" xfId="7572"/>
    <cellStyle name="60% — акцент1 36" xfId="7795"/>
    <cellStyle name="60% — акцент1 37" xfId="8017"/>
    <cellStyle name="60% — акцент1 38" xfId="8226"/>
    <cellStyle name="60% — акцент1 39" xfId="8423"/>
    <cellStyle name="60% - Акцент1 4" xfId="1980"/>
    <cellStyle name="60% — акцент1 4" xfId="1981"/>
    <cellStyle name="60% - Акцент1 4 2" xfId="1982"/>
    <cellStyle name="60% - Акцент1 4_МФ тепловой баланс 2015 дубль 3" xfId="1983"/>
    <cellStyle name="60% — акцент1 40" xfId="8856"/>
    <cellStyle name="60% — акцент1 41" xfId="9100"/>
    <cellStyle name="60% — акцент1 42" xfId="9170"/>
    <cellStyle name="60% — акцент1 43" xfId="9303"/>
    <cellStyle name="60% — акцент1 44" xfId="9394"/>
    <cellStyle name="60% — акцент1 45" xfId="9482"/>
    <cellStyle name="60% — акцент1 46" xfId="9568"/>
    <cellStyle name="60% — акцент1 47" xfId="9257"/>
    <cellStyle name="60% — акцент1 48" xfId="9696"/>
    <cellStyle name="60% — акцент1 49" xfId="10023"/>
    <cellStyle name="60% - Акцент1 5" xfId="1984"/>
    <cellStyle name="60% — акцент1 5" xfId="1985"/>
    <cellStyle name="60% - Акцент1 5 2" xfId="1986"/>
    <cellStyle name="60% - Акцент1 5_МФ тепловой баланс 2015 дубль 3" xfId="1987"/>
    <cellStyle name="60% — акцент1 50" xfId="10804"/>
    <cellStyle name="60% — акцент1 51" xfId="11050"/>
    <cellStyle name="60% — акцент1 52" xfId="10460"/>
    <cellStyle name="60% — акцент1 53" xfId="11231"/>
    <cellStyle name="60% — акцент1 54" xfId="11466"/>
    <cellStyle name="60% — акцент1 55" xfId="11701"/>
    <cellStyle name="60% — акцент1 56" xfId="11936"/>
    <cellStyle name="60% — акцент1 57" xfId="12171"/>
    <cellStyle name="60% — акцент1 58" xfId="12406"/>
    <cellStyle name="60% — акцент1 59" xfId="12641"/>
    <cellStyle name="60% - Акцент1 6" xfId="1988"/>
    <cellStyle name="60% — акцент1 6" xfId="1989"/>
    <cellStyle name="60% - Акцент1 6 2" xfId="1990"/>
    <cellStyle name="60% - Акцент1 6_МФ тепловой баланс 2015 дубль 3" xfId="1991"/>
    <cellStyle name="60% — акцент1 60" xfId="12876"/>
    <cellStyle name="60% — акцент1 61" xfId="13111"/>
    <cellStyle name="60% — акцент1 62" xfId="13346"/>
    <cellStyle name="60% — акцент1 63" xfId="13581"/>
    <cellStyle name="60% — акцент1 64" xfId="13815"/>
    <cellStyle name="60% — акцент1 65" xfId="14044"/>
    <cellStyle name="60% — акцент1 66" xfId="14272"/>
    <cellStyle name="60% — акцент1 67" xfId="14493"/>
    <cellStyle name="60% — акцент1 68" xfId="14713"/>
    <cellStyle name="60% — акцент1 69" xfId="14922"/>
    <cellStyle name="60% - Акцент1 7" xfId="1992"/>
    <cellStyle name="60% — акцент1 7" xfId="1993"/>
    <cellStyle name="60% - Акцент1 7 2" xfId="1994"/>
    <cellStyle name="60% - Акцент1 7_МФ тепловой баланс 2015 дубль 3" xfId="1995"/>
    <cellStyle name="60% — акцент1 70" xfId="15119"/>
    <cellStyle name="60% — акцент1 71" xfId="15545"/>
    <cellStyle name="60% — акцент1 72" xfId="15609"/>
    <cellStyle name="60% — акцент1 73" xfId="15685"/>
    <cellStyle name="60% - Акцент1 8" xfId="1996"/>
    <cellStyle name="60% — акцент1 8" xfId="1997"/>
    <cellStyle name="60% - Акцент1 8 2" xfId="1998"/>
    <cellStyle name="60% - Акцент1 9" xfId="1999"/>
    <cellStyle name="60% — акцент1 9" xfId="2000"/>
    <cellStyle name="60% - Акцент1 9 2" xfId="2001"/>
    <cellStyle name="60% — акцент2" xfId="2002"/>
    <cellStyle name="60% - Акцент2 10" xfId="2003"/>
    <cellStyle name="60% — акцент2 10" xfId="2004"/>
    <cellStyle name="60% — акцент2 11" xfId="2005"/>
    <cellStyle name="60% — акцент2 12" xfId="2006"/>
    <cellStyle name="60% — акцент2 13" xfId="2007"/>
    <cellStyle name="60% — акцент2 14" xfId="2008"/>
    <cellStyle name="60% — акцент2 15" xfId="2009"/>
    <cellStyle name="60% — акцент2 16" xfId="2010"/>
    <cellStyle name="60% — акцент2 17" xfId="2011"/>
    <cellStyle name="60% — акцент2 18" xfId="2012"/>
    <cellStyle name="60% — акцент2 19" xfId="2013"/>
    <cellStyle name="60% - Акцент2 2" xfId="2014"/>
    <cellStyle name="60% — акцент2 2" xfId="2015"/>
    <cellStyle name="60% - Акцент2 2 10" xfId="2016"/>
    <cellStyle name="60% — акцент2 2 10" xfId="6194"/>
    <cellStyle name="60% - Акцент2 2 10 10" xfId="8171"/>
    <cellStyle name="60% - Акцент2 2 10 11" xfId="8368"/>
    <cellStyle name="60% - Акцент2 2 10 12" xfId="10048"/>
    <cellStyle name="60% - Акцент2 2 10 13" xfId="10829"/>
    <cellStyle name="60% - Акцент2 2 10 14" xfId="11025"/>
    <cellStyle name="60% - Акцент2 2 10 15" xfId="10189"/>
    <cellStyle name="60% - Акцент2 2 10 16" xfId="11167"/>
    <cellStyle name="60% - Акцент2 2 10 17" xfId="11402"/>
    <cellStyle name="60% - Акцент2 2 10 18" xfId="11637"/>
    <cellStyle name="60% - Акцент2 2 10 19" xfId="11872"/>
    <cellStyle name="60% - Акцент2 2 10 2" xfId="4812"/>
    <cellStyle name="60% - Акцент2 2 10 20" xfId="12107"/>
    <cellStyle name="60% - Акцент2 2 10 21" xfId="12342"/>
    <cellStyle name="60% - Акцент2 2 10 22" xfId="12577"/>
    <cellStyle name="60% - Акцент2 2 10 23" xfId="12812"/>
    <cellStyle name="60% - Акцент2 2 10 24" xfId="13047"/>
    <cellStyle name="60% - Акцент2 2 10 25" xfId="13282"/>
    <cellStyle name="60% - Акцент2 2 10 26" xfId="13517"/>
    <cellStyle name="60% - Акцент2 2 10 27" xfId="13752"/>
    <cellStyle name="60% - Акцент2 2 10 28" xfId="13986"/>
    <cellStyle name="60% - Акцент2 2 10 29" xfId="14212"/>
    <cellStyle name="60% - Акцент2 2 10 3" xfId="6496"/>
    <cellStyle name="60% - Акцент2 2 10 30" xfId="14436"/>
    <cellStyle name="60% - Акцент2 2 10 31" xfId="14658"/>
    <cellStyle name="60% - Акцент2 2 10 32" xfId="14867"/>
    <cellStyle name="60% - Акцент2 2 10 33" xfId="15063"/>
    <cellStyle name="60% - Акцент2 2 10 4" xfId="6842"/>
    <cellStyle name="60% - Акцент2 2 10 5" xfId="7068"/>
    <cellStyle name="60% - Акцент2 2 10 6" xfId="7286"/>
    <cellStyle name="60% - Акцент2 2 10 7" xfId="7513"/>
    <cellStyle name="60% - Акцент2 2 10 8" xfId="7739"/>
    <cellStyle name="60% - Акцент2 2 10 9" xfId="7961"/>
    <cellStyle name="60% - Акцент2 2 11" xfId="4810"/>
    <cellStyle name="60% — акцент2 2 11" xfId="6502"/>
    <cellStyle name="60% - Акцент2 2 12" xfId="5714"/>
    <cellStyle name="60% — акцент2 2 12" xfId="6843"/>
    <cellStyle name="60% - Акцент2 2 13" xfId="5913"/>
    <cellStyle name="60% — акцент2 2 13" xfId="7069"/>
    <cellStyle name="60% - Акцент2 2 14" xfId="5684"/>
    <cellStyle name="60% — акцент2 2 14" xfId="7287"/>
    <cellStyle name="60% - Акцент2 2 15" xfId="5950"/>
    <cellStyle name="60% — акцент2 2 15" xfId="7514"/>
    <cellStyle name="60% - Акцент2 2 16" xfId="5620"/>
    <cellStyle name="60% — акцент2 2 16" xfId="7740"/>
    <cellStyle name="60% - Акцент2 2 17" xfId="6029"/>
    <cellStyle name="60% — акцент2 2 17" xfId="7962"/>
    <cellStyle name="60% - Акцент2 2 18" xfId="5484"/>
    <cellStyle name="60% — акцент2 2 18" xfId="8172"/>
    <cellStyle name="60% - Акцент2 2 19" xfId="6197"/>
    <cellStyle name="60% — акцент2 2 19" xfId="8369"/>
    <cellStyle name="60% - Акцент2 2 2" xfId="2017"/>
    <cellStyle name="60% — акцент2 2 2" xfId="4811"/>
    <cellStyle name="60% - Акцент2 2 2 10" xfId="5496"/>
    <cellStyle name="60% - Акцент2 2 2 11" xfId="6189"/>
    <cellStyle name="60% - Акцент2 2 2 12" xfId="6491"/>
    <cellStyle name="60% - Акцент2 2 2 13" xfId="6841"/>
    <cellStyle name="60% - Акцент2 2 2 14" xfId="7067"/>
    <cellStyle name="60% - Акцент2 2 2 15" xfId="7285"/>
    <cellStyle name="60% - Акцент2 2 2 16" xfId="7512"/>
    <cellStyle name="60% - Акцент2 2 2 17" xfId="7738"/>
    <cellStyle name="60% - Акцент2 2 2 18" xfId="7960"/>
    <cellStyle name="60% - Акцент2 2 2 19" xfId="8170"/>
    <cellStyle name="60% - Акцент2 2 2 2" xfId="2018"/>
    <cellStyle name="60% - Акцент2 2 2 20" xfId="8367"/>
    <cellStyle name="60% - Акцент2 2 2 21" xfId="8865"/>
    <cellStyle name="60% - Акцент2 2 2 22" xfId="9109"/>
    <cellStyle name="60% - Акцент2 2 2 23" xfId="9161"/>
    <cellStyle name="60% - Акцент2 2 2 24" xfId="9294"/>
    <cellStyle name="60% - Акцент2 2 2 25" xfId="9385"/>
    <cellStyle name="60% - Акцент2 2 2 26" xfId="9474"/>
    <cellStyle name="60% - Акцент2 2 2 27" xfId="9560"/>
    <cellStyle name="60% - Акцент2 2 2 28" xfId="9249"/>
    <cellStyle name="60% - Акцент2 2 2 29" xfId="9687"/>
    <cellStyle name="60% - Акцент2 2 2 3" xfId="4813"/>
    <cellStyle name="60% - Акцент2 2 2 30" xfId="10049"/>
    <cellStyle name="60% - Акцент2 2 2 31" xfId="10830"/>
    <cellStyle name="60% - Акцент2 2 2 32" xfId="11024"/>
    <cellStyle name="60% - Акцент2 2 2 33" xfId="10187"/>
    <cellStyle name="60% - Акцент2 2 2 34" xfId="11166"/>
    <cellStyle name="60% - Акцент2 2 2 35" xfId="11401"/>
    <cellStyle name="60% - Акцент2 2 2 36" xfId="11636"/>
    <cellStyle name="60% - Акцент2 2 2 37" xfId="11871"/>
    <cellStyle name="60% - Акцент2 2 2 38" xfId="12106"/>
    <cellStyle name="60% - Акцент2 2 2 39" xfId="12341"/>
    <cellStyle name="60% - Акцент2 2 2 4" xfId="5717"/>
    <cellStyle name="60% - Акцент2 2 2 40" xfId="12576"/>
    <cellStyle name="60% - Акцент2 2 2 41" xfId="12811"/>
    <cellStyle name="60% - Акцент2 2 2 42" xfId="13046"/>
    <cellStyle name="60% - Акцент2 2 2 43" xfId="13281"/>
    <cellStyle name="60% - Акцент2 2 2 44" xfId="13516"/>
    <cellStyle name="60% - Акцент2 2 2 45" xfId="13751"/>
    <cellStyle name="60% - Акцент2 2 2 46" xfId="13985"/>
    <cellStyle name="60% - Акцент2 2 2 47" xfId="14211"/>
    <cellStyle name="60% - Акцент2 2 2 48" xfId="14435"/>
    <cellStyle name="60% - Акцент2 2 2 49" xfId="14657"/>
    <cellStyle name="60% - Акцент2 2 2 5" xfId="5910"/>
    <cellStyle name="60% - Акцент2 2 2 50" xfId="14866"/>
    <cellStyle name="60% - Акцент2 2 2 51" xfId="15062"/>
    <cellStyle name="60% - Акцент2 2 2 52" xfId="15554"/>
    <cellStyle name="60% - Акцент2 2 2 53" xfId="15601"/>
    <cellStyle name="60% - Акцент2 2 2 54" xfId="15677"/>
    <cellStyle name="60% - Акцент2 2 2 6" xfId="5687"/>
    <cellStyle name="60% - Акцент2 2 2 7" xfId="5947"/>
    <cellStyle name="60% - Акцент2 2 2 8" xfId="5623"/>
    <cellStyle name="60% - Акцент2 2 2 9" xfId="6025"/>
    <cellStyle name="60% - Акцент2 2 20" xfId="6506"/>
    <cellStyle name="60% — акцент2 2 20" xfId="8864"/>
    <cellStyle name="60% - Акцент2 2 21" xfId="6844"/>
    <cellStyle name="60% — акцент2 2 21" xfId="9108"/>
    <cellStyle name="60% - Акцент2 2 22" xfId="7083"/>
    <cellStyle name="60% — акцент2 2 22" xfId="9162"/>
    <cellStyle name="60% - Акцент2 2 23" xfId="7301"/>
    <cellStyle name="60% — акцент2 2 23" xfId="9295"/>
    <cellStyle name="60% - Акцент2 2 24" xfId="7528"/>
    <cellStyle name="60% — акцент2 2 24" xfId="9386"/>
    <cellStyle name="60% - Акцент2 2 25" xfId="7754"/>
    <cellStyle name="60% — акцент2 2 25" xfId="9475"/>
    <cellStyle name="60% - Акцент2 2 26" xfId="7976"/>
    <cellStyle name="60% — акцент2 2 26" xfId="9561"/>
    <cellStyle name="60% - Акцент2 2 27" xfId="8186"/>
    <cellStyle name="60% — акцент2 2 27" xfId="9250"/>
    <cellStyle name="60% - Акцент2 2 28" xfId="8383"/>
    <cellStyle name="60% — акцент2 2 28" xfId="9688"/>
    <cellStyle name="60% - Акцент2 2 29" xfId="8863"/>
    <cellStyle name="60% — акцент2 2 29" xfId="10047"/>
    <cellStyle name="60% - Акцент2 2 3" xfId="2019"/>
    <cellStyle name="60% — акцент2 2 3" xfId="5715"/>
    <cellStyle name="60% - Акцент2 2 3 10" xfId="6480"/>
    <cellStyle name="60% - Акцент2 2 3 11" xfId="6840"/>
    <cellStyle name="60% - Акцент2 2 3 12" xfId="7066"/>
    <cellStyle name="60% - Акцент2 2 3 13" xfId="7284"/>
    <cellStyle name="60% - Акцент2 2 3 14" xfId="7511"/>
    <cellStyle name="60% - Акцент2 2 3 15" xfId="7737"/>
    <cellStyle name="60% - Акцент2 2 3 16" xfId="7959"/>
    <cellStyle name="60% - Акцент2 2 3 17" xfId="8169"/>
    <cellStyle name="60% - Акцент2 2 3 18" xfId="8366"/>
    <cellStyle name="60% - Акцент2 2 3 19" xfId="10050"/>
    <cellStyle name="60% - Акцент2 2 3 2" xfId="4814"/>
    <cellStyle name="60% - Акцент2 2 3 20" xfId="10831"/>
    <cellStyle name="60% - Акцент2 2 3 21" xfId="11023"/>
    <cellStyle name="60% - Акцент2 2 3 22" xfId="10179"/>
    <cellStyle name="60% - Акцент2 2 3 23" xfId="11165"/>
    <cellStyle name="60% - Акцент2 2 3 24" xfId="11400"/>
    <cellStyle name="60% - Акцент2 2 3 25" xfId="11635"/>
    <cellStyle name="60% - Акцент2 2 3 26" xfId="11870"/>
    <cellStyle name="60% - Акцент2 2 3 27" xfId="12105"/>
    <cellStyle name="60% - Акцент2 2 3 28" xfId="12340"/>
    <cellStyle name="60% - Акцент2 2 3 29" xfId="12575"/>
    <cellStyle name="60% - Акцент2 2 3 3" xfId="5909"/>
    <cellStyle name="60% - Акцент2 2 3 30" xfId="12810"/>
    <cellStyle name="60% - Акцент2 2 3 31" xfId="13045"/>
    <cellStyle name="60% - Акцент2 2 3 32" xfId="13280"/>
    <cellStyle name="60% - Акцент2 2 3 33" xfId="13515"/>
    <cellStyle name="60% - Акцент2 2 3 34" xfId="13750"/>
    <cellStyle name="60% - Акцент2 2 3 35" xfId="13984"/>
    <cellStyle name="60% - Акцент2 2 3 36" xfId="14210"/>
    <cellStyle name="60% - Акцент2 2 3 37" xfId="14434"/>
    <cellStyle name="60% - Акцент2 2 3 38" xfId="14656"/>
    <cellStyle name="60% - Акцент2 2 3 39" xfId="14865"/>
    <cellStyle name="60% - Акцент2 2 3 4" xfId="5688"/>
    <cellStyle name="60% - Акцент2 2 3 40" xfId="15061"/>
    <cellStyle name="60% - Акцент2 2 3 5" xfId="5945"/>
    <cellStyle name="60% - Акцент2 2 3 6" xfId="5631"/>
    <cellStyle name="60% - Акцент2 2 3 7" xfId="6024"/>
    <cellStyle name="60% - Акцент2 2 3 8" xfId="5498"/>
    <cellStyle name="60% - Акцент2 2 3 9" xfId="6183"/>
    <cellStyle name="60% - Акцент2 2 30" xfId="9107"/>
    <cellStyle name="60% — акцент2 2 30" xfId="10828"/>
    <cellStyle name="60% - Акцент2 2 31" xfId="9163"/>
    <cellStyle name="60% — акцент2 2 31" xfId="11026"/>
    <cellStyle name="60% - Акцент2 2 32" xfId="9296"/>
    <cellStyle name="60% — акцент2 2 32" xfId="10197"/>
    <cellStyle name="60% - Акцент2 2 33" xfId="9387"/>
    <cellStyle name="60% — акцент2 2 33" xfId="11168"/>
    <cellStyle name="60% - Акцент2 2 34" xfId="9476"/>
    <cellStyle name="60% — акцент2 2 34" xfId="11403"/>
    <cellStyle name="60% - Акцент2 2 35" xfId="9562"/>
    <cellStyle name="60% — акцент2 2 35" xfId="11638"/>
    <cellStyle name="60% - Акцент2 2 36" xfId="9251"/>
    <cellStyle name="60% — акцент2 2 36" xfId="11873"/>
    <cellStyle name="60% - Акцент2 2 37" xfId="9689"/>
    <cellStyle name="60% — акцент2 2 37" xfId="12108"/>
    <cellStyle name="60% - Акцент2 2 38" xfId="10046"/>
    <cellStyle name="60% — акцент2 2 38" xfId="12343"/>
    <cellStyle name="60% - Акцент2 2 39" xfId="10827"/>
    <cellStyle name="60% — акцент2 2 39" xfId="12578"/>
    <cellStyle name="60% - Акцент2 2 4" xfId="2020"/>
    <cellStyle name="60% — акцент2 2 4" xfId="5912"/>
    <cellStyle name="60% - Акцент2 2 4 10" xfId="6839"/>
    <cellStyle name="60% - Акцент2 2 4 11" xfId="7065"/>
    <cellStyle name="60% - Акцент2 2 4 12" xfId="7283"/>
    <cellStyle name="60% - Акцент2 2 4 13" xfId="7510"/>
    <cellStyle name="60% - Акцент2 2 4 14" xfId="7736"/>
    <cellStyle name="60% - Акцент2 2 4 15" xfId="7958"/>
    <cellStyle name="60% - Акцент2 2 4 16" xfId="8168"/>
    <cellStyle name="60% - Акцент2 2 4 17" xfId="8365"/>
    <cellStyle name="60% - Акцент2 2 4 18" xfId="10051"/>
    <cellStyle name="60% - Акцент2 2 4 19" xfId="10832"/>
    <cellStyle name="60% - Акцент2 2 4 2" xfId="4815"/>
    <cellStyle name="60% - Акцент2 2 4 20" xfId="11022"/>
    <cellStyle name="60% - Акцент2 2 4 21" xfId="10177"/>
    <cellStyle name="60% - Акцент2 2 4 22" xfId="11164"/>
    <cellStyle name="60% - Акцент2 2 4 23" xfId="11399"/>
    <cellStyle name="60% - Акцент2 2 4 24" xfId="11634"/>
    <cellStyle name="60% - Акцент2 2 4 25" xfId="11869"/>
    <cellStyle name="60% - Акцент2 2 4 26" xfId="12104"/>
    <cellStyle name="60% - Акцент2 2 4 27" xfId="12339"/>
    <cellStyle name="60% - Акцент2 2 4 28" xfId="12574"/>
    <cellStyle name="60% - Акцент2 2 4 29" xfId="12809"/>
    <cellStyle name="60% - Акцент2 2 4 3" xfId="5689"/>
    <cellStyle name="60% - Акцент2 2 4 30" xfId="13044"/>
    <cellStyle name="60% - Акцент2 2 4 31" xfId="13279"/>
    <cellStyle name="60% - Акцент2 2 4 32" xfId="13514"/>
    <cellStyle name="60% - Акцент2 2 4 33" xfId="13749"/>
    <cellStyle name="60% - Акцент2 2 4 34" xfId="13983"/>
    <cellStyle name="60% - Акцент2 2 4 35" xfId="14209"/>
    <cellStyle name="60% - Акцент2 2 4 36" xfId="14433"/>
    <cellStyle name="60% - Акцент2 2 4 37" xfId="14655"/>
    <cellStyle name="60% - Акцент2 2 4 38" xfId="14864"/>
    <cellStyle name="60% - Акцент2 2 4 39" xfId="15060"/>
    <cellStyle name="60% - Акцент2 2 4 4" xfId="5944"/>
    <cellStyle name="60% - Акцент2 2 4 5" xfId="5635"/>
    <cellStyle name="60% - Акцент2 2 4 6" xfId="6020"/>
    <cellStyle name="60% - Акцент2 2 4 7" xfId="5503"/>
    <cellStyle name="60% - Акцент2 2 4 8" xfId="6182"/>
    <cellStyle name="60% - Акцент2 2 4 9" xfId="6473"/>
    <cellStyle name="60% - Акцент2 2 40" xfId="11027"/>
    <cellStyle name="60% — акцент2 2 40" xfId="12813"/>
    <cellStyle name="60% - Акцент2 2 41" xfId="10252"/>
    <cellStyle name="60% — акцент2 2 41" xfId="13048"/>
    <cellStyle name="60% - Акцент2 2 42" xfId="11182"/>
    <cellStyle name="60% — акцент2 2 42" xfId="13283"/>
    <cellStyle name="60% - Акцент2 2 43" xfId="11417"/>
    <cellStyle name="60% — акцент2 2 43" xfId="13518"/>
    <cellStyle name="60% - Акцент2 2 44" xfId="11652"/>
    <cellStyle name="60% — акцент2 2 44" xfId="13753"/>
    <cellStyle name="60% - Акцент2 2 45" xfId="11887"/>
    <cellStyle name="60% — акцент2 2 45" xfId="13987"/>
    <cellStyle name="60% - Акцент2 2 46" xfId="12122"/>
    <cellStyle name="60% — акцент2 2 46" xfId="14213"/>
    <cellStyle name="60% - Акцент2 2 47" xfId="12357"/>
    <cellStyle name="60% — акцент2 2 47" xfId="14437"/>
    <cellStyle name="60% - Акцент2 2 48" xfId="12592"/>
    <cellStyle name="60% — акцент2 2 48" xfId="14659"/>
    <cellStyle name="60% - Акцент2 2 49" xfId="12827"/>
    <cellStyle name="60% — акцент2 2 49" xfId="14868"/>
    <cellStyle name="60% - Акцент2 2 5" xfId="2021"/>
    <cellStyle name="60% — акцент2 2 5" xfId="5685"/>
    <cellStyle name="60% - Акцент2 2 5 10" xfId="7064"/>
    <cellStyle name="60% - Акцент2 2 5 11" xfId="7282"/>
    <cellStyle name="60% - Акцент2 2 5 12" xfId="7509"/>
    <cellStyle name="60% - Акцент2 2 5 13" xfId="7735"/>
    <cellStyle name="60% - Акцент2 2 5 14" xfId="7957"/>
    <cellStyle name="60% - Акцент2 2 5 15" xfId="8167"/>
    <cellStyle name="60% - Акцент2 2 5 16" xfId="8364"/>
    <cellStyle name="60% - Акцент2 2 5 17" xfId="10052"/>
    <cellStyle name="60% - Акцент2 2 5 18" xfId="10833"/>
    <cellStyle name="60% - Акцент2 2 5 19" xfId="11021"/>
    <cellStyle name="60% - Акцент2 2 5 2" xfId="4816"/>
    <cellStyle name="60% - Акцент2 2 5 20" xfId="10176"/>
    <cellStyle name="60% - Акцент2 2 5 21" xfId="11163"/>
    <cellStyle name="60% - Акцент2 2 5 22" xfId="11398"/>
    <cellStyle name="60% - Акцент2 2 5 23" xfId="11633"/>
    <cellStyle name="60% - Акцент2 2 5 24" xfId="11868"/>
    <cellStyle name="60% - Акцент2 2 5 25" xfId="12103"/>
    <cellStyle name="60% - Акцент2 2 5 26" xfId="12338"/>
    <cellStyle name="60% - Акцент2 2 5 27" xfId="12573"/>
    <cellStyle name="60% - Акцент2 2 5 28" xfId="12808"/>
    <cellStyle name="60% - Акцент2 2 5 29" xfId="13043"/>
    <cellStyle name="60% - Акцент2 2 5 3" xfId="5943"/>
    <cellStyle name="60% - Акцент2 2 5 30" xfId="13278"/>
    <cellStyle name="60% - Акцент2 2 5 31" xfId="13513"/>
    <cellStyle name="60% - Акцент2 2 5 32" xfId="13748"/>
    <cellStyle name="60% - Акцент2 2 5 33" xfId="13982"/>
    <cellStyle name="60% - Акцент2 2 5 34" xfId="14208"/>
    <cellStyle name="60% - Акцент2 2 5 35" xfId="14432"/>
    <cellStyle name="60% - Акцент2 2 5 36" xfId="14654"/>
    <cellStyle name="60% - Акцент2 2 5 37" xfId="14863"/>
    <cellStyle name="60% - Акцент2 2 5 38" xfId="15059"/>
    <cellStyle name="60% - Акцент2 2 5 4" xfId="5636"/>
    <cellStyle name="60% - Акцент2 2 5 5" xfId="6017"/>
    <cellStyle name="60% - Акцент2 2 5 6" xfId="5510"/>
    <cellStyle name="60% - Акцент2 2 5 7" xfId="6181"/>
    <cellStyle name="60% - Акцент2 2 5 8" xfId="6472"/>
    <cellStyle name="60% - Акцент2 2 5 9" xfId="6838"/>
    <cellStyle name="60% - Акцент2 2 50" xfId="13062"/>
    <cellStyle name="60% — акцент2 2 50" xfId="15077"/>
    <cellStyle name="60% - Акцент2 2 51" xfId="13297"/>
    <cellStyle name="60% — акцент2 2 51" xfId="15553"/>
    <cellStyle name="60% - Акцент2 2 52" xfId="13532"/>
    <cellStyle name="60% — акцент2 2 52" xfId="15602"/>
    <cellStyle name="60% - Акцент2 2 53" xfId="13767"/>
    <cellStyle name="60% — акцент2 2 53" xfId="15678"/>
    <cellStyle name="60% - Акцент2 2 54" xfId="14001"/>
    <cellStyle name="60% - Акцент2 2 55" xfId="14227"/>
    <cellStyle name="60% - Акцент2 2 56" xfId="14451"/>
    <cellStyle name="60% - Акцент2 2 57" xfId="14673"/>
    <cellStyle name="60% - Акцент2 2 58" xfId="14869"/>
    <cellStyle name="60% - Акцент2 2 59" xfId="15078"/>
    <cellStyle name="60% - Акцент2 2 6" xfId="2022"/>
    <cellStyle name="60% — акцент2 2 6" xfId="5949"/>
    <cellStyle name="60% - Акцент2 2 6 10" xfId="7281"/>
    <cellStyle name="60% - Акцент2 2 6 11" xfId="7508"/>
    <cellStyle name="60% - Акцент2 2 6 12" xfId="7734"/>
    <cellStyle name="60% - Акцент2 2 6 13" xfId="7956"/>
    <cellStyle name="60% - Акцент2 2 6 14" xfId="8166"/>
    <cellStyle name="60% - Акцент2 2 6 15" xfId="8363"/>
    <cellStyle name="60% - Акцент2 2 6 16" xfId="10053"/>
    <cellStyle name="60% - Акцент2 2 6 17" xfId="10834"/>
    <cellStyle name="60% - Акцент2 2 6 18" xfId="11020"/>
    <cellStyle name="60% - Акцент2 2 6 19" xfId="10168"/>
    <cellStyle name="60% - Акцент2 2 6 2" xfId="4817"/>
    <cellStyle name="60% - Акцент2 2 6 20" xfId="11162"/>
    <cellStyle name="60% - Акцент2 2 6 21" xfId="11397"/>
    <cellStyle name="60% - Акцент2 2 6 22" xfId="11632"/>
    <cellStyle name="60% - Акцент2 2 6 23" xfId="11867"/>
    <cellStyle name="60% - Акцент2 2 6 24" xfId="12102"/>
    <cellStyle name="60% - Акцент2 2 6 25" xfId="12337"/>
    <cellStyle name="60% - Акцент2 2 6 26" xfId="12572"/>
    <cellStyle name="60% - Акцент2 2 6 27" xfId="12807"/>
    <cellStyle name="60% - Акцент2 2 6 28" xfId="13042"/>
    <cellStyle name="60% - Акцент2 2 6 29" xfId="13277"/>
    <cellStyle name="60% - Акцент2 2 6 3" xfId="5638"/>
    <cellStyle name="60% - Акцент2 2 6 30" xfId="13512"/>
    <cellStyle name="60% - Акцент2 2 6 31" xfId="13747"/>
    <cellStyle name="60% - Акцент2 2 6 32" xfId="13981"/>
    <cellStyle name="60% - Акцент2 2 6 33" xfId="14207"/>
    <cellStyle name="60% - Акцент2 2 6 34" xfId="14431"/>
    <cellStyle name="60% - Акцент2 2 6 35" xfId="14653"/>
    <cellStyle name="60% - Акцент2 2 6 36" xfId="14862"/>
    <cellStyle name="60% - Акцент2 2 6 37" xfId="15058"/>
    <cellStyle name="60% - Акцент2 2 6 4" xfId="6016"/>
    <cellStyle name="60% - Акцент2 2 6 5" xfId="5511"/>
    <cellStyle name="60% - Акцент2 2 6 6" xfId="6180"/>
    <cellStyle name="60% - Акцент2 2 6 7" xfId="6470"/>
    <cellStyle name="60% - Акцент2 2 6 8" xfId="6837"/>
    <cellStyle name="60% - Акцент2 2 6 9" xfId="7063"/>
    <cellStyle name="60% - Акцент2 2 60" xfId="15552"/>
    <cellStyle name="60% - Акцент2 2 61" xfId="15603"/>
    <cellStyle name="60% - Акцент2 2 62" xfId="15679"/>
    <cellStyle name="60% - Акцент2 2 7" xfId="2023"/>
    <cellStyle name="60% — акцент2 2 7" xfId="5621"/>
    <cellStyle name="60% - Акцент2 2 7 10" xfId="7507"/>
    <cellStyle name="60% - Акцент2 2 7 11" xfId="7733"/>
    <cellStyle name="60% - Акцент2 2 7 12" xfId="7955"/>
    <cellStyle name="60% - Акцент2 2 7 13" xfId="8165"/>
    <cellStyle name="60% - Акцент2 2 7 14" xfId="8362"/>
    <cellStyle name="60% - Акцент2 2 7 15" xfId="10054"/>
    <cellStyle name="60% - Акцент2 2 7 16" xfId="10835"/>
    <cellStyle name="60% - Акцент2 2 7 17" xfId="11019"/>
    <cellStyle name="60% - Акцент2 2 7 18" xfId="10166"/>
    <cellStyle name="60% - Акцент2 2 7 19" xfId="11161"/>
    <cellStyle name="60% - Акцент2 2 7 2" xfId="4818"/>
    <cellStyle name="60% - Акцент2 2 7 20" xfId="11396"/>
    <cellStyle name="60% - Акцент2 2 7 21" xfId="11631"/>
    <cellStyle name="60% - Акцент2 2 7 22" xfId="11866"/>
    <cellStyle name="60% - Акцент2 2 7 23" xfId="12101"/>
    <cellStyle name="60% - Акцент2 2 7 24" xfId="12336"/>
    <cellStyle name="60% - Акцент2 2 7 25" xfId="12571"/>
    <cellStyle name="60% - Акцент2 2 7 26" xfId="12806"/>
    <cellStyle name="60% - Акцент2 2 7 27" xfId="13041"/>
    <cellStyle name="60% - Акцент2 2 7 28" xfId="13276"/>
    <cellStyle name="60% - Акцент2 2 7 29" xfId="13511"/>
    <cellStyle name="60% - Акцент2 2 7 3" xfId="6015"/>
    <cellStyle name="60% - Акцент2 2 7 30" xfId="13746"/>
    <cellStyle name="60% - Акцент2 2 7 31" xfId="13980"/>
    <cellStyle name="60% - Акцент2 2 7 32" xfId="14206"/>
    <cellStyle name="60% - Акцент2 2 7 33" xfId="14430"/>
    <cellStyle name="60% - Акцент2 2 7 34" xfId="14652"/>
    <cellStyle name="60% - Акцент2 2 7 35" xfId="14861"/>
    <cellStyle name="60% - Акцент2 2 7 36" xfId="15057"/>
    <cellStyle name="60% - Акцент2 2 7 4" xfId="5518"/>
    <cellStyle name="60% - Акцент2 2 7 5" xfId="6175"/>
    <cellStyle name="60% - Акцент2 2 7 6" xfId="6469"/>
    <cellStyle name="60% - Акцент2 2 7 7" xfId="6669"/>
    <cellStyle name="60% - Акцент2 2 7 8" xfId="7062"/>
    <cellStyle name="60% - Акцент2 2 7 9" xfId="7280"/>
    <cellStyle name="60% - Акцент2 2 8" xfId="2024"/>
    <cellStyle name="60% — акцент2 2 8" xfId="6028"/>
    <cellStyle name="60% - Акцент2 2 8 10" xfId="7732"/>
    <cellStyle name="60% - Акцент2 2 8 11" xfId="7954"/>
    <cellStyle name="60% - Акцент2 2 8 12" xfId="8164"/>
    <cellStyle name="60% - Акцент2 2 8 13" xfId="8361"/>
    <cellStyle name="60% - Акцент2 2 8 14" xfId="10055"/>
    <cellStyle name="60% - Акцент2 2 8 15" xfId="10836"/>
    <cellStyle name="60% - Акцент2 2 8 16" xfId="11018"/>
    <cellStyle name="60% - Акцент2 2 8 17" xfId="10158"/>
    <cellStyle name="60% - Акцент2 2 8 18" xfId="11160"/>
    <cellStyle name="60% - Акцент2 2 8 19" xfId="11395"/>
    <cellStyle name="60% - Акцент2 2 8 2" xfId="4819"/>
    <cellStyle name="60% - Акцент2 2 8 20" xfId="11630"/>
    <cellStyle name="60% - Акцент2 2 8 21" xfId="11865"/>
    <cellStyle name="60% - Акцент2 2 8 22" xfId="12100"/>
    <cellStyle name="60% - Акцент2 2 8 23" xfId="12335"/>
    <cellStyle name="60% - Акцент2 2 8 24" xfId="12570"/>
    <cellStyle name="60% - Акцент2 2 8 25" xfId="12805"/>
    <cellStyle name="60% - Акцент2 2 8 26" xfId="13040"/>
    <cellStyle name="60% - Акцент2 2 8 27" xfId="13275"/>
    <cellStyle name="60% - Акцент2 2 8 28" xfId="13510"/>
    <cellStyle name="60% - Акцент2 2 8 29" xfId="13745"/>
    <cellStyle name="60% - Акцент2 2 8 3" xfId="5524"/>
    <cellStyle name="60% - Акцент2 2 8 30" xfId="13979"/>
    <cellStyle name="60% - Акцент2 2 8 31" xfId="14205"/>
    <cellStyle name="60% - Акцент2 2 8 32" xfId="14429"/>
    <cellStyle name="60% - Акцент2 2 8 33" xfId="14651"/>
    <cellStyle name="60% - Акцент2 2 8 34" xfId="14847"/>
    <cellStyle name="60% - Акцент2 2 8 35" xfId="15056"/>
    <cellStyle name="60% - Акцент2 2 8 4" xfId="6169"/>
    <cellStyle name="60% - Акцент2 2 8 5" xfId="6468"/>
    <cellStyle name="60% - Акцент2 2 8 6" xfId="6658"/>
    <cellStyle name="60% - Акцент2 2 8 7" xfId="7061"/>
    <cellStyle name="60% - Акцент2 2 8 8" xfId="7279"/>
    <cellStyle name="60% - Акцент2 2 8 9" xfId="7506"/>
    <cellStyle name="60% - Акцент2 2 9" xfId="2025"/>
    <cellStyle name="60% — акцент2 2 9" xfId="5488"/>
    <cellStyle name="60% - Акцент2 2 9 10" xfId="7940"/>
    <cellStyle name="60% - Акцент2 2 9 11" xfId="8150"/>
    <cellStyle name="60% - Акцент2 2 9 12" xfId="8347"/>
    <cellStyle name="60% - Акцент2 2 9 13" xfId="10056"/>
    <cellStyle name="60% - Акцент2 2 9 14" xfId="10837"/>
    <cellStyle name="60% - Акцент2 2 9 15" xfId="11017"/>
    <cellStyle name="60% - Акцент2 2 9 16" xfId="9905"/>
    <cellStyle name="60% - Акцент2 2 9 17" xfId="11146"/>
    <cellStyle name="60% - Акцент2 2 9 18" xfId="11381"/>
    <cellStyle name="60% - Акцент2 2 9 19" xfId="11616"/>
    <cellStyle name="60% - Акцент2 2 9 2" xfId="4820"/>
    <cellStyle name="60% - Акцент2 2 9 20" xfId="11851"/>
    <cellStyle name="60% - Акцент2 2 9 21" xfId="12086"/>
    <cellStyle name="60% - Акцент2 2 9 22" xfId="12321"/>
    <cellStyle name="60% - Акцент2 2 9 23" xfId="12556"/>
    <cellStyle name="60% - Акцент2 2 9 24" xfId="12791"/>
    <cellStyle name="60% - Акцент2 2 9 25" xfId="13026"/>
    <cellStyle name="60% - Акцент2 2 9 26" xfId="13261"/>
    <cellStyle name="60% - Акцент2 2 9 27" xfId="13496"/>
    <cellStyle name="60% - Акцент2 2 9 28" xfId="13731"/>
    <cellStyle name="60% - Акцент2 2 9 29" xfId="13965"/>
    <cellStyle name="60% - Акцент2 2 9 3" xfId="6149"/>
    <cellStyle name="60% - Акцент2 2 9 30" xfId="14191"/>
    <cellStyle name="60% - Акцент2 2 9 31" xfId="14415"/>
    <cellStyle name="60% - Акцент2 2 9 32" xfId="14637"/>
    <cellStyle name="60% - Акцент2 2 9 33" xfId="14846"/>
    <cellStyle name="60% - Акцент2 2 9 34" xfId="15055"/>
    <cellStyle name="60% - Акцент2 2 9 4" xfId="6467"/>
    <cellStyle name="60% - Акцент2 2 9 5" xfId="6639"/>
    <cellStyle name="60% - Акцент2 2 9 6" xfId="7047"/>
    <cellStyle name="60% - Акцент2 2 9 7" xfId="7265"/>
    <cellStyle name="60% - Акцент2 2 9 8" xfId="7492"/>
    <cellStyle name="60% - Акцент2 2 9 9" xfId="7718"/>
    <cellStyle name="60% - Акцент2 2_МФ тепловой баланс 2015 дубль 3" xfId="2026"/>
    <cellStyle name="60% — акцент2 20" xfId="2027"/>
    <cellStyle name="60% — акцент2 21" xfId="2028"/>
    <cellStyle name="60% — акцент2 22" xfId="4809"/>
    <cellStyle name="60% — акцент2 23" xfId="5713"/>
    <cellStyle name="60% — акцент2 24" xfId="5914"/>
    <cellStyle name="60% — акцент2 25" xfId="5683"/>
    <cellStyle name="60% — акцент2 26" xfId="5951"/>
    <cellStyle name="60% — акцент2 27" xfId="5619"/>
    <cellStyle name="60% — акцент2 28" xfId="6030"/>
    <cellStyle name="60% — акцент2 29" xfId="5482"/>
    <cellStyle name="60% - Акцент2 3" xfId="2029"/>
    <cellStyle name="60% — акцент2 3" xfId="2030"/>
    <cellStyle name="60% - Акцент2 3 10" xfId="2031"/>
    <cellStyle name="60% - Акцент2 3 10 2" xfId="4822"/>
    <cellStyle name="60% - Акцент2 3 10 3" xfId="10058"/>
    <cellStyle name="60% - Акцент2 3 11" xfId="2032"/>
    <cellStyle name="60% - Акцент2 3 12" xfId="4821"/>
    <cellStyle name="60% - Акцент2 3 13" xfId="5725"/>
    <cellStyle name="60% - Акцент2 3 14" xfId="5902"/>
    <cellStyle name="60% - Акцент2 3 15" xfId="5699"/>
    <cellStyle name="60% - Акцент2 3 16" xfId="5938"/>
    <cellStyle name="60% - Акцент2 3 17" xfId="5643"/>
    <cellStyle name="60% - Акцент2 3 18" xfId="6008"/>
    <cellStyle name="60% - Акцент2 3 19" xfId="5526"/>
    <cellStyle name="60% - Акцент2 3 2" xfId="2033"/>
    <cellStyle name="60% - Акцент2 3 2 2" xfId="4823"/>
    <cellStyle name="60% - Акцент2 3 2 3" xfId="8867"/>
    <cellStyle name="60% - Акцент2 3 20" xfId="6148"/>
    <cellStyle name="60% - Акцент2 3 21" xfId="6466"/>
    <cellStyle name="60% - Акцент2 3 22" xfId="6637"/>
    <cellStyle name="60% - Акцент2 3 23" xfId="7046"/>
    <cellStyle name="60% - Акцент2 3 24" xfId="7264"/>
    <cellStyle name="60% - Акцент2 3 25" xfId="7491"/>
    <cellStyle name="60% - Акцент2 3 26" xfId="7717"/>
    <cellStyle name="60% - Акцент2 3 27" xfId="7939"/>
    <cellStyle name="60% - Акцент2 3 28" xfId="8149"/>
    <cellStyle name="60% - Акцент2 3 29" xfId="8346"/>
    <cellStyle name="60% - Акцент2 3 3" xfId="2034"/>
    <cellStyle name="60% - Акцент2 3 3 2" xfId="4824"/>
    <cellStyle name="60% - Акцент2 3 3 3" xfId="10060"/>
    <cellStyle name="60% - Акцент2 3 30" xfId="8866"/>
    <cellStyle name="60% - Акцент2 3 31" xfId="9110"/>
    <cellStyle name="60% - Акцент2 3 32" xfId="9160"/>
    <cellStyle name="60% - Акцент2 3 33" xfId="9293"/>
    <cellStyle name="60% - Акцент2 3 34" xfId="9384"/>
    <cellStyle name="60% - Акцент2 3 35" xfId="9473"/>
    <cellStyle name="60% - Акцент2 3 36" xfId="9559"/>
    <cellStyle name="60% - Акцент2 3 37" xfId="9248"/>
    <cellStyle name="60% - Акцент2 3 38" xfId="9686"/>
    <cellStyle name="60% - Акцент2 3 39" xfId="10057"/>
    <cellStyle name="60% - Акцент2 3 4" xfId="2035"/>
    <cellStyle name="60% - Акцент2 3 4 2" xfId="4825"/>
    <cellStyle name="60% - Акцент2 3 4 3" xfId="10061"/>
    <cellStyle name="60% - Акцент2 3 40" xfId="10838"/>
    <cellStyle name="60% - Акцент2 3 41" xfId="11016"/>
    <cellStyle name="60% - Акцент2 3 42" xfId="9883"/>
    <cellStyle name="60% - Акцент2 3 43" xfId="11145"/>
    <cellStyle name="60% - Акцент2 3 44" xfId="11380"/>
    <cellStyle name="60% - Акцент2 3 45" xfId="11615"/>
    <cellStyle name="60% - Акцент2 3 46" xfId="11850"/>
    <cellStyle name="60% - Акцент2 3 47" xfId="12085"/>
    <cellStyle name="60% - Акцент2 3 48" xfId="12320"/>
    <cellStyle name="60% - Акцент2 3 49" xfId="12555"/>
    <cellStyle name="60% - Акцент2 3 5" xfId="2036"/>
    <cellStyle name="60% - Акцент2 3 5 2" xfId="4826"/>
    <cellStyle name="60% - Акцент2 3 5 3" xfId="10062"/>
    <cellStyle name="60% - Акцент2 3 50" xfId="12790"/>
    <cellStyle name="60% - Акцент2 3 51" xfId="13025"/>
    <cellStyle name="60% - Акцент2 3 52" xfId="13260"/>
    <cellStyle name="60% - Акцент2 3 53" xfId="13495"/>
    <cellStyle name="60% - Акцент2 3 54" xfId="13730"/>
    <cellStyle name="60% - Акцент2 3 55" xfId="13964"/>
    <cellStyle name="60% - Акцент2 3 56" xfId="14190"/>
    <cellStyle name="60% - Акцент2 3 57" xfId="14414"/>
    <cellStyle name="60% - Акцент2 3 58" xfId="14636"/>
    <cellStyle name="60% - Акцент2 3 59" xfId="14845"/>
    <cellStyle name="60% - Акцент2 3 6" xfId="2037"/>
    <cellStyle name="60% - Акцент2 3 6 2" xfId="4827"/>
    <cellStyle name="60% - Акцент2 3 6 3" xfId="10063"/>
    <cellStyle name="60% - Акцент2 3 60" xfId="15041"/>
    <cellStyle name="60% - Акцент2 3 61" xfId="15555"/>
    <cellStyle name="60% - Акцент2 3 62" xfId="15600"/>
    <cellStyle name="60% - Акцент2 3 63" xfId="15676"/>
    <cellStyle name="60% - Акцент2 3 7" xfId="2038"/>
    <cellStyle name="60% - Акцент2 3 7 2" xfId="4828"/>
    <cellStyle name="60% - Акцент2 3 7 3" xfId="10064"/>
    <cellStyle name="60% - Акцент2 3 8" xfId="2039"/>
    <cellStyle name="60% - Акцент2 3 8 2" xfId="4829"/>
    <cellStyle name="60% - Акцент2 3 8 3" xfId="10065"/>
    <cellStyle name="60% - Акцент2 3 9" xfId="2040"/>
    <cellStyle name="60% - Акцент2 3 9 2" xfId="4830"/>
    <cellStyle name="60% - Акцент2 3 9 3" xfId="10066"/>
    <cellStyle name="60% - Акцент2 3_МФ тепловой баланс 2015 дубль 3" xfId="2041"/>
    <cellStyle name="60% — акцент2 30" xfId="6294"/>
    <cellStyle name="60% — акцент2 31" xfId="6507"/>
    <cellStyle name="60% — акцент2 32" xfId="6854"/>
    <cellStyle name="60% — акцент2 33" xfId="7084"/>
    <cellStyle name="60% — акцент2 34" xfId="7302"/>
    <cellStyle name="60% — акцент2 35" xfId="7529"/>
    <cellStyle name="60% — акцент2 36" xfId="7755"/>
    <cellStyle name="60% — акцент2 37" xfId="7977"/>
    <cellStyle name="60% — акцент2 38" xfId="8187"/>
    <cellStyle name="60% — акцент2 39" xfId="8384"/>
    <cellStyle name="60% - Акцент2 4" xfId="2042"/>
    <cellStyle name="60% — акцент2 4" xfId="2043"/>
    <cellStyle name="60% - Акцент2 4 2" xfId="2044"/>
    <cellStyle name="60% - Акцент2 4_МФ тепловой баланс 2015 дубль 3" xfId="2045"/>
    <cellStyle name="60% — акцент2 40" xfId="8862"/>
    <cellStyle name="60% — акцент2 41" xfId="9106"/>
    <cellStyle name="60% — акцент2 42" xfId="9164"/>
    <cellStyle name="60% — акцент2 43" xfId="9297"/>
    <cellStyle name="60% — акцент2 44" xfId="9388"/>
    <cellStyle name="60% — акцент2 45" xfId="9477"/>
    <cellStyle name="60% — акцент2 46" xfId="9563"/>
    <cellStyle name="60% — акцент2 47" xfId="9252"/>
    <cellStyle name="60% — акцент2 48" xfId="9691"/>
    <cellStyle name="60% — акцент2 49" xfId="10045"/>
    <cellStyle name="60% - Акцент2 5" xfId="2046"/>
    <cellStyle name="60% — акцент2 5" xfId="2047"/>
    <cellStyle name="60% - Акцент2 5 2" xfId="2048"/>
    <cellStyle name="60% - Акцент2 5_МФ тепловой баланс 2015 дубль 3" xfId="2049"/>
    <cellStyle name="60% — акцент2 50" xfId="10826"/>
    <cellStyle name="60% — акцент2 51" xfId="11028"/>
    <cellStyle name="60% — акцент2 52" xfId="10260"/>
    <cellStyle name="60% — акцент2 53" xfId="11183"/>
    <cellStyle name="60% — акцент2 54" xfId="11418"/>
    <cellStyle name="60% — акцент2 55" xfId="11653"/>
    <cellStyle name="60% — акцент2 56" xfId="11888"/>
    <cellStyle name="60% — акцент2 57" xfId="12123"/>
    <cellStyle name="60% — акцент2 58" xfId="12358"/>
    <cellStyle name="60% — акцент2 59" xfId="12593"/>
    <cellStyle name="60% - Акцент2 6" xfId="2050"/>
    <cellStyle name="60% — акцент2 6" xfId="2051"/>
    <cellStyle name="60% - Акцент2 6 2" xfId="2052"/>
    <cellStyle name="60% - Акцент2 6_МФ тепловой баланс 2015 дубль 3" xfId="2053"/>
    <cellStyle name="60% — акцент2 60" xfId="12828"/>
    <cellStyle name="60% — акцент2 61" xfId="13063"/>
    <cellStyle name="60% — акцент2 62" xfId="13298"/>
    <cellStyle name="60% — акцент2 63" xfId="13533"/>
    <cellStyle name="60% — акцент2 64" xfId="13768"/>
    <cellStyle name="60% — акцент2 65" xfId="14002"/>
    <cellStyle name="60% — акцент2 66" xfId="14228"/>
    <cellStyle name="60% — акцент2 67" xfId="14452"/>
    <cellStyle name="60% — акцент2 68" xfId="14674"/>
    <cellStyle name="60% — акцент2 69" xfId="14883"/>
    <cellStyle name="60% - Акцент2 7" xfId="2054"/>
    <cellStyle name="60% — акцент2 7" xfId="2055"/>
    <cellStyle name="60% - Акцент2 7 2" xfId="2056"/>
    <cellStyle name="60% - Акцент2 7_МФ тепловой баланс 2015 дубль 3" xfId="2057"/>
    <cellStyle name="60% — акцент2 70" xfId="15079"/>
    <cellStyle name="60% — акцент2 71" xfId="15551"/>
    <cellStyle name="60% — акцент2 72" xfId="15604"/>
    <cellStyle name="60% — акцент2 73" xfId="15680"/>
    <cellStyle name="60% - Акцент2 8" xfId="2058"/>
    <cellStyle name="60% — акцент2 8" xfId="2059"/>
    <cellStyle name="60% - Акцент2 8 2" xfId="2060"/>
    <cellStyle name="60% - Акцент2 9" xfId="2061"/>
    <cellStyle name="60% — акцент2 9" xfId="2062"/>
    <cellStyle name="60% - Акцент2 9 2" xfId="2063"/>
    <cellStyle name="60% — акцент3" xfId="2064"/>
    <cellStyle name="60% - Акцент3 10" xfId="2065"/>
    <cellStyle name="60% — акцент3 10" xfId="2066"/>
    <cellStyle name="60% — акцент3 11" xfId="2067"/>
    <cellStyle name="60% — акцент3 12" xfId="2068"/>
    <cellStyle name="60% — акцент3 13" xfId="2069"/>
    <cellStyle name="60% — акцент3 14" xfId="2070"/>
    <cellStyle name="60% — акцент3 15" xfId="2071"/>
    <cellStyle name="60% — акцент3 16" xfId="2072"/>
    <cellStyle name="60% — акцент3 17" xfId="2073"/>
    <cellStyle name="60% — акцент3 18" xfId="2074"/>
    <cellStyle name="60% — акцент3 19" xfId="2075"/>
    <cellStyle name="60% - Акцент3 2" xfId="2076"/>
    <cellStyle name="60% — акцент3 2" xfId="2077"/>
    <cellStyle name="60% - Акцент3 2 10" xfId="2078"/>
    <cellStyle name="60% — акцент3 2 10" xfId="6104"/>
    <cellStyle name="60% - Акцент3 2 10 10" xfId="8132"/>
    <cellStyle name="60% - Акцент3 2 10 11" xfId="8329"/>
    <cellStyle name="60% - Акцент3 2 10 12" xfId="10070"/>
    <cellStyle name="60% - Акцент3 2 10 13" xfId="10851"/>
    <cellStyle name="60% - Акцент3 2 10 14" xfId="11003"/>
    <cellStyle name="60% - Акцент3 2 10 15" xfId="10734"/>
    <cellStyle name="60% - Акцент3 2 10 16" xfId="11119"/>
    <cellStyle name="60% - Акцент3 2 10 17" xfId="11354"/>
    <cellStyle name="60% - Акцент3 2 10 18" xfId="11589"/>
    <cellStyle name="60% - Акцент3 2 10 19" xfId="11824"/>
    <cellStyle name="60% - Акцент3 2 10 2" xfId="4834"/>
    <cellStyle name="60% - Акцент3 2 10 20" xfId="12059"/>
    <cellStyle name="60% - Акцент3 2 10 21" xfId="12294"/>
    <cellStyle name="60% - Акцент3 2 10 22" xfId="12529"/>
    <cellStyle name="60% - Акцент3 2 10 23" xfId="12764"/>
    <cellStyle name="60% - Акцент3 2 10 24" xfId="12999"/>
    <cellStyle name="60% - Акцент3 2 10 25" xfId="13234"/>
    <cellStyle name="60% - Акцент3 2 10 26" xfId="13469"/>
    <cellStyle name="60% - Акцент3 2 10 27" xfId="13704"/>
    <cellStyle name="60% - Акцент3 2 10 28" xfId="13938"/>
    <cellStyle name="60% - Акцент3 2 10 29" xfId="14164"/>
    <cellStyle name="60% - Акцент3 2 10 3" xfId="6424"/>
    <cellStyle name="60% - Акцент3 2 10 30" xfId="14390"/>
    <cellStyle name="60% - Акцент3 2 10 31" xfId="14610"/>
    <cellStyle name="60% - Акцент3 2 10 32" xfId="14828"/>
    <cellStyle name="60% - Акцент3 2 10 33" xfId="15024"/>
    <cellStyle name="60% - Акцент3 2 10 4" xfId="6593"/>
    <cellStyle name="60% - Акцент3 2 10 5" xfId="7020"/>
    <cellStyle name="60% - Акцент3 2 10 6" xfId="7238"/>
    <cellStyle name="60% - Акцент3 2 10 7" xfId="7465"/>
    <cellStyle name="60% - Акцент3 2 10 8" xfId="7692"/>
    <cellStyle name="60% - Акцент3 2 10 9" xfId="7914"/>
    <cellStyle name="60% - Акцент3 2 11" xfId="4832"/>
    <cellStyle name="60% — акцент3 2 11" xfId="6425"/>
    <cellStyle name="60% - Акцент3 2 12" xfId="5736"/>
    <cellStyle name="60% — акцент3 2 12" xfId="6595"/>
    <cellStyle name="60% - Акцент3 2 13" xfId="5891"/>
    <cellStyle name="60% — акцент3 2 13" xfId="7021"/>
    <cellStyle name="60% - Акцент3 2 14" xfId="5711"/>
    <cellStyle name="60% — акцент3 2 14" xfId="7239"/>
    <cellStyle name="60% - Акцент3 2 15" xfId="5921"/>
    <cellStyle name="60% — акцент3 2 15" xfId="7466"/>
    <cellStyle name="60% - Акцент3 2 16" xfId="5665"/>
    <cellStyle name="60% — акцент3 2 16" xfId="7693"/>
    <cellStyle name="60% - Акцент3 2 17" xfId="5987"/>
    <cellStyle name="60% — акцент3 2 17" xfId="7915"/>
    <cellStyle name="60% - Акцент3 2 18" xfId="5564"/>
    <cellStyle name="60% — акцент3 2 18" xfId="8133"/>
    <cellStyle name="60% - Акцент3 2 19" xfId="6105"/>
    <cellStyle name="60% — акцент3 2 19" xfId="8330"/>
    <cellStyle name="60% - Акцент3 2 2" xfId="2079"/>
    <cellStyle name="60% — акцент3 2 2" xfId="4833"/>
    <cellStyle name="60% - Акцент3 2 2 10" xfId="5567"/>
    <cellStyle name="60% - Акцент3 2 2 11" xfId="6097"/>
    <cellStyle name="60% - Акцент3 2 2 12" xfId="6420"/>
    <cellStyle name="60% - Акцент3 2 2 13" xfId="6592"/>
    <cellStyle name="60% - Акцент3 2 2 14" xfId="7019"/>
    <cellStyle name="60% - Акцент3 2 2 15" xfId="7237"/>
    <cellStyle name="60% - Акцент3 2 2 16" xfId="7464"/>
    <cellStyle name="60% - Акцент3 2 2 17" xfId="7691"/>
    <cellStyle name="60% - Акцент3 2 2 18" xfId="7913"/>
    <cellStyle name="60% - Акцент3 2 2 19" xfId="8131"/>
    <cellStyle name="60% - Акцент3 2 2 2" xfId="2080"/>
    <cellStyle name="60% - Акцент3 2 2 20" xfId="8328"/>
    <cellStyle name="60% - Акцент3 2 2 21" xfId="8871"/>
    <cellStyle name="60% - Акцент3 2 2 22" xfId="9114"/>
    <cellStyle name="60% - Акцент3 2 2 23" xfId="9155"/>
    <cellStyle name="60% - Акцент3 2 2 24" xfId="9288"/>
    <cellStyle name="60% - Акцент3 2 2 25" xfId="9379"/>
    <cellStyle name="60% - Акцент3 2 2 26" xfId="9468"/>
    <cellStyle name="60% - Акцент3 2 2 27" xfId="9555"/>
    <cellStyle name="60% - Акцент3 2 2 28" xfId="9244"/>
    <cellStyle name="60% - Акцент3 2 2 29" xfId="9682"/>
    <cellStyle name="60% - Акцент3 2 2 3" xfId="4835"/>
    <cellStyle name="60% - Акцент3 2 2 30" xfId="10071"/>
    <cellStyle name="60% - Акцент3 2 2 31" xfId="10852"/>
    <cellStyle name="60% - Акцент3 2 2 32" xfId="11002"/>
    <cellStyle name="60% - Акцент3 2 2 33" xfId="10735"/>
    <cellStyle name="60% - Акцент3 2 2 34" xfId="11118"/>
    <cellStyle name="60% - Акцент3 2 2 35" xfId="11353"/>
    <cellStyle name="60% - Акцент3 2 2 36" xfId="11588"/>
    <cellStyle name="60% - Акцент3 2 2 37" xfId="11823"/>
    <cellStyle name="60% - Акцент3 2 2 38" xfId="12058"/>
    <cellStyle name="60% - Акцент3 2 2 39" xfId="12293"/>
    <cellStyle name="60% - Акцент3 2 2 4" xfId="5739"/>
    <cellStyle name="60% - Акцент3 2 2 40" xfId="12528"/>
    <cellStyle name="60% - Акцент3 2 2 41" xfId="12763"/>
    <cellStyle name="60% - Акцент3 2 2 42" xfId="12998"/>
    <cellStyle name="60% - Акцент3 2 2 43" xfId="13233"/>
    <cellStyle name="60% - Акцент3 2 2 44" xfId="13468"/>
    <cellStyle name="60% - Акцент3 2 2 45" xfId="13703"/>
    <cellStyle name="60% - Акцент3 2 2 46" xfId="13937"/>
    <cellStyle name="60% - Акцент3 2 2 47" xfId="14163"/>
    <cellStyle name="60% - Акцент3 2 2 48" xfId="14389"/>
    <cellStyle name="60% - Акцент3 2 2 49" xfId="14609"/>
    <cellStyle name="60% - Акцент3 2 2 5" xfId="5888"/>
    <cellStyle name="60% - Акцент3 2 2 50" xfId="14827"/>
    <cellStyle name="60% - Акцент3 2 2 51" xfId="15023"/>
    <cellStyle name="60% - Акцент3 2 2 52" xfId="15560"/>
    <cellStyle name="60% - Акцент3 2 2 53" xfId="15596"/>
    <cellStyle name="60% - Акцент3 2 2 54" xfId="15672"/>
    <cellStyle name="60% - Акцент3 2 2 6" xfId="5718"/>
    <cellStyle name="60% - Акцент3 2 2 7" xfId="5918"/>
    <cellStyle name="60% - Акцент3 2 2 8" xfId="5672"/>
    <cellStyle name="60% - Акцент3 2 2 9" xfId="5981"/>
    <cellStyle name="60% - Акцент3 2 20" xfId="6427"/>
    <cellStyle name="60% — акцент3 2 20" xfId="8870"/>
    <cellStyle name="60% - Акцент3 2 21" xfId="6596"/>
    <cellStyle name="60% — акцент3 2 21" xfId="9113"/>
    <cellStyle name="60% - Акцент3 2 22" xfId="7022"/>
    <cellStyle name="60% — акцент3 2 22" xfId="9156"/>
    <cellStyle name="60% - Акцент3 2 23" xfId="7240"/>
    <cellStyle name="60% — акцент3 2 23" xfId="9289"/>
    <cellStyle name="60% - Акцент3 2 24" xfId="7467"/>
    <cellStyle name="60% — акцент3 2 24" xfId="9380"/>
    <cellStyle name="60% - Акцент3 2 25" xfId="7694"/>
    <cellStyle name="60% — акцент3 2 25" xfId="9469"/>
    <cellStyle name="60% - Акцент3 2 26" xfId="7916"/>
    <cellStyle name="60% — акцент3 2 26" xfId="9556"/>
    <cellStyle name="60% - Акцент3 2 27" xfId="8134"/>
    <cellStyle name="60% — акцент3 2 27" xfId="9245"/>
    <cellStyle name="60% - Акцент3 2 28" xfId="8331"/>
    <cellStyle name="60% — акцент3 2 28" xfId="9683"/>
    <cellStyle name="60% - Акцент3 2 29" xfId="8869"/>
    <cellStyle name="60% — акцент3 2 29" xfId="10069"/>
    <cellStyle name="60% - Акцент3 2 3" xfId="2081"/>
    <cellStyle name="60% — акцент3 2 3" xfId="5737"/>
    <cellStyle name="60% - Акцент3 2 3 10" xfId="6403"/>
    <cellStyle name="60% - Акцент3 2 3 11" xfId="6591"/>
    <cellStyle name="60% - Акцент3 2 3 12" xfId="7018"/>
    <cellStyle name="60% - Акцент3 2 3 13" xfId="7236"/>
    <cellStyle name="60% - Акцент3 2 3 14" xfId="7463"/>
    <cellStyle name="60% - Акцент3 2 3 15" xfId="7690"/>
    <cellStyle name="60% - Акцент3 2 3 16" xfId="7912"/>
    <cellStyle name="60% - Акцент3 2 3 17" xfId="8130"/>
    <cellStyle name="60% - Акцент3 2 3 18" xfId="8327"/>
    <cellStyle name="60% - Акцент3 2 3 19" xfId="10072"/>
    <cellStyle name="60% - Акцент3 2 3 2" xfId="4836"/>
    <cellStyle name="60% - Акцент3 2 3 20" xfId="10853"/>
    <cellStyle name="60% - Акцент3 2 3 21" xfId="11001"/>
    <cellStyle name="60% - Акцент3 2 3 22" xfId="10736"/>
    <cellStyle name="60% - Акцент3 2 3 23" xfId="11117"/>
    <cellStyle name="60% - Акцент3 2 3 24" xfId="11352"/>
    <cellStyle name="60% - Акцент3 2 3 25" xfId="11587"/>
    <cellStyle name="60% - Акцент3 2 3 26" xfId="11822"/>
    <cellStyle name="60% - Акцент3 2 3 27" xfId="12057"/>
    <cellStyle name="60% - Акцент3 2 3 28" xfId="12292"/>
    <cellStyle name="60% - Акцент3 2 3 29" xfId="12527"/>
    <cellStyle name="60% - Акцент3 2 3 3" xfId="5887"/>
    <cellStyle name="60% - Акцент3 2 3 30" xfId="12762"/>
    <cellStyle name="60% - Акцент3 2 3 31" xfId="12997"/>
    <cellStyle name="60% - Акцент3 2 3 32" xfId="13232"/>
    <cellStyle name="60% - Акцент3 2 3 33" xfId="13467"/>
    <cellStyle name="60% - Акцент3 2 3 34" xfId="13702"/>
    <cellStyle name="60% - Акцент3 2 3 35" xfId="13936"/>
    <cellStyle name="60% - Акцент3 2 3 36" xfId="14162"/>
    <cellStyle name="60% - Акцент3 2 3 37" xfId="14388"/>
    <cellStyle name="60% - Акцент3 2 3 38" xfId="14608"/>
    <cellStyle name="60% - Акцент3 2 3 39" xfId="14826"/>
    <cellStyle name="60% - Акцент3 2 3 4" xfId="5719"/>
    <cellStyle name="60% - Акцент3 2 3 40" xfId="15022"/>
    <cellStyle name="60% - Акцент3 2 3 5" xfId="5917"/>
    <cellStyle name="60% - Акцент3 2 3 6" xfId="5674"/>
    <cellStyle name="60% - Акцент3 2 3 7" xfId="5971"/>
    <cellStyle name="60% - Акцент3 2 3 8" xfId="5568"/>
    <cellStyle name="60% - Акцент3 2 3 9" xfId="6092"/>
    <cellStyle name="60% - Акцент3 2 30" xfId="9112"/>
    <cellStyle name="60% — акцент3 2 30" xfId="10850"/>
    <cellStyle name="60% - Акцент3 2 31" xfId="9157"/>
    <cellStyle name="60% — акцент3 2 31" xfId="11004"/>
    <cellStyle name="60% - Акцент3 2 32" xfId="9290"/>
    <cellStyle name="60% — акцент3 2 32" xfId="10733"/>
    <cellStyle name="60% - Акцент3 2 33" xfId="9381"/>
    <cellStyle name="60% — акцент3 2 33" xfId="11120"/>
    <cellStyle name="60% - Акцент3 2 34" xfId="9470"/>
    <cellStyle name="60% — акцент3 2 34" xfId="11355"/>
    <cellStyle name="60% - Акцент3 2 35" xfId="9557"/>
    <cellStyle name="60% — акцент3 2 35" xfId="11590"/>
    <cellStyle name="60% - Акцент3 2 36" xfId="9246"/>
    <cellStyle name="60% — акцент3 2 36" xfId="11825"/>
    <cellStyle name="60% - Акцент3 2 37" xfId="9684"/>
    <cellStyle name="60% — акцент3 2 37" xfId="12060"/>
    <cellStyle name="60% - Акцент3 2 38" xfId="10068"/>
    <cellStyle name="60% — акцент3 2 38" xfId="12295"/>
    <cellStyle name="60% - Акцент3 2 39" xfId="10849"/>
    <cellStyle name="60% — акцент3 2 39" xfId="12530"/>
    <cellStyle name="60% - Акцент3 2 4" xfId="2082"/>
    <cellStyle name="60% — акцент3 2 4" xfId="5890"/>
    <cellStyle name="60% - Акцент3 2 4 10" xfId="6589"/>
    <cellStyle name="60% - Акцент3 2 4 11" xfId="7017"/>
    <cellStyle name="60% - Акцент3 2 4 12" xfId="7235"/>
    <cellStyle name="60% - Акцент3 2 4 13" xfId="7462"/>
    <cellStyle name="60% - Акцент3 2 4 14" xfId="7689"/>
    <cellStyle name="60% - Акцент3 2 4 15" xfId="7911"/>
    <cellStyle name="60% - Акцент3 2 4 16" xfId="8129"/>
    <cellStyle name="60% - Акцент3 2 4 17" xfId="8326"/>
    <cellStyle name="60% - Акцент3 2 4 18" xfId="10073"/>
    <cellStyle name="60% - Акцент3 2 4 19" xfId="10854"/>
    <cellStyle name="60% - Акцент3 2 4 2" xfId="4837"/>
    <cellStyle name="60% - Акцент3 2 4 20" xfId="11000"/>
    <cellStyle name="60% - Акцент3 2 4 21" xfId="10737"/>
    <cellStyle name="60% - Акцент3 2 4 22" xfId="11116"/>
    <cellStyle name="60% - Акцент3 2 4 23" xfId="11351"/>
    <cellStyle name="60% - Акцент3 2 4 24" xfId="11586"/>
    <cellStyle name="60% - Акцент3 2 4 25" xfId="11821"/>
    <cellStyle name="60% - Акцент3 2 4 26" xfId="12056"/>
    <cellStyle name="60% - Акцент3 2 4 27" xfId="12291"/>
    <cellStyle name="60% - Акцент3 2 4 28" xfId="12526"/>
    <cellStyle name="60% - Акцент3 2 4 29" xfId="12761"/>
    <cellStyle name="60% - Акцент3 2 4 3" xfId="5720"/>
    <cellStyle name="60% - Акцент3 2 4 30" xfId="12996"/>
    <cellStyle name="60% - Акцент3 2 4 31" xfId="13231"/>
    <cellStyle name="60% - Акцент3 2 4 32" xfId="13466"/>
    <cellStyle name="60% - Акцент3 2 4 33" xfId="13701"/>
    <cellStyle name="60% - Акцент3 2 4 34" xfId="13935"/>
    <cellStyle name="60% - Акцент3 2 4 35" xfId="14161"/>
    <cellStyle name="60% - Акцент3 2 4 36" xfId="14387"/>
    <cellStyle name="60% - Акцент3 2 4 37" xfId="14607"/>
    <cellStyle name="60% - Акцент3 2 4 38" xfId="14813"/>
    <cellStyle name="60% - Акцент3 2 4 39" xfId="15021"/>
    <cellStyle name="60% - Акцент3 2 4 4" xfId="5916"/>
    <cellStyle name="60% - Акцент3 2 4 5" xfId="5675"/>
    <cellStyle name="60% - Акцент3 2 4 6" xfId="5970"/>
    <cellStyle name="60% - Акцент3 2 4 7" xfId="5569"/>
    <cellStyle name="60% - Акцент3 2 4 8" xfId="6091"/>
    <cellStyle name="60% - Акцент3 2 4 9" xfId="6288"/>
    <cellStyle name="60% - Акцент3 2 40" xfId="11005"/>
    <cellStyle name="60% — акцент3 2 40" xfId="12765"/>
    <cellStyle name="60% - Акцент3 2 41" xfId="10732"/>
    <cellStyle name="60% — акцент3 2 41" xfId="13000"/>
    <cellStyle name="60% - Акцент3 2 42" xfId="11121"/>
    <cellStyle name="60% — акцент3 2 42" xfId="13235"/>
    <cellStyle name="60% - Акцент3 2 43" xfId="11356"/>
    <cellStyle name="60% — акцент3 2 43" xfId="13470"/>
    <cellStyle name="60% - Акцент3 2 44" xfId="11591"/>
    <cellStyle name="60% — акцент3 2 44" xfId="13705"/>
    <cellStyle name="60% - Акцент3 2 45" xfId="11826"/>
    <cellStyle name="60% — акцент3 2 45" xfId="13939"/>
    <cellStyle name="60% - Акцент3 2 46" xfId="12061"/>
    <cellStyle name="60% — акцент3 2 46" xfId="14165"/>
    <cellStyle name="60% - Акцент3 2 47" xfId="12296"/>
    <cellStyle name="60% — акцент3 2 47" xfId="14391"/>
    <cellStyle name="60% - Акцент3 2 48" xfId="12531"/>
    <cellStyle name="60% — акцент3 2 48" xfId="14611"/>
    <cellStyle name="60% - Акцент3 2 49" xfId="12766"/>
    <cellStyle name="60% — акцент3 2 49" xfId="14829"/>
    <cellStyle name="60% - Акцент3 2 5" xfId="2083"/>
    <cellStyle name="60% — акцент3 2 5" xfId="5712"/>
    <cellStyle name="60% - Акцент3 2 5 10" xfId="6815"/>
    <cellStyle name="60% - Акцент3 2 5 11" xfId="7222"/>
    <cellStyle name="60% - Акцент3 2 5 12" xfId="7449"/>
    <cellStyle name="60% - Акцент3 2 5 13" xfId="7676"/>
    <cellStyle name="60% - Акцент3 2 5 14" xfId="7898"/>
    <cellStyle name="60% - Акцент3 2 5 15" xfId="8116"/>
    <cellStyle name="60% - Акцент3 2 5 16" xfId="8313"/>
    <cellStyle name="60% - Акцент3 2 5 17" xfId="10074"/>
    <cellStyle name="60% - Акцент3 2 5 18" xfId="10855"/>
    <cellStyle name="60% - Акцент3 2 5 19" xfId="10999"/>
    <cellStyle name="60% - Акцент3 2 5 2" xfId="4838"/>
    <cellStyle name="60% - Акцент3 2 5 20" xfId="10751"/>
    <cellStyle name="60% - Акцент3 2 5 21" xfId="11103"/>
    <cellStyle name="60% - Акцент3 2 5 22" xfId="11338"/>
    <cellStyle name="60% - Акцент3 2 5 23" xfId="11573"/>
    <cellStyle name="60% - Акцент3 2 5 24" xfId="11808"/>
    <cellStyle name="60% - Акцент3 2 5 25" xfId="12043"/>
    <cellStyle name="60% - Акцент3 2 5 26" xfId="12278"/>
    <cellStyle name="60% - Акцент3 2 5 27" xfId="12513"/>
    <cellStyle name="60% - Акцент3 2 5 28" xfId="12748"/>
    <cellStyle name="60% - Акцент3 2 5 29" xfId="12983"/>
    <cellStyle name="60% - Акцент3 2 5 3" xfId="5915"/>
    <cellStyle name="60% - Акцент3 2 5 30" xfId="13218"/>
    <cellStyle name="60% - Акцент3 2 5 31" xfId="13453"/>
    <cellStyle name="60% - Акцент3 2 5 32" xfId="13688"/>
    <cellStyle name="60% - Акцент3 2 5 33" xfId="13922"/>
    <cellStyle name="60% - Акцент3 2 5 34" xfId="14148"/>
    <cellStyle name="60% - Акцент3 2 5 35" xfId="14374"/>
    <cellStyle name="60% - Акцент3 2 5 36" xfId="14594"/>
    <cellStyle name="60% - Акцент3 2 5 37" xfId="14812"/>
    <cellStyle name="60% - Акцент3 2 5 38" xfId="15020"/>
    <cellStyle name="60% - Акцент3 2 5 4" xfId="5676"/>
    <cellStyle name="60% - Акцент3 2 5 5" xfId="5969"/>
    <cellStyle name="60% - Акцент3 2 5 6" xfId="5574"/>
    <cellStyle name="60% - Акцент3 2 5 7" xfId="6090"/>
    <cellStyle name="60% - Акцент3 2 5 8" xfId="6284"/>
    <cellStyle name="60% - Акцент3 2 5 9" xfId="6588"/>
    <cellStyle name="60% - Акцент3 2 50" xfId="13001"/>
    <cellStyle name="60% — акцент3 2 50" xfId="15025"/>
    <cellStyle name="60% - Акцент3 2 51" xfId="13236"/>
    <cellStyle name="60% — акцент3 2 51" xfId="15559"/>
    <cellStyle name="60% - Акцент3 2 52" xfId="13471"/>
    <cellStyle name="60% — акцент3 2 52" xfId="15597"/>
    <cellStyle name="60% - Акцент3 2 53" xfId="13706"/>
    <cellStyle name="60% — акцент3 2 53" xfId="15673"/>
    <cellStyle name="60% - Акцент3 2 54" xfId="13940"/>
    <cellStyle name="60% - Акцент3 2 55" xfId="14166"/>
    <cellStyle name="60% - Акцент3 2 56" xfId="14392"/>
    <cellStyle name="60% - Акцент3 2 57" xfId="14612"/>
    <cellStyle name="60% - Акцент3 2 58" xfId="14830"/>
    <cellStyle name="60% - Акцент3 2 59" xfId="15026"/>
    <cellStyle name="60% - Акцент3 2 6" xfId="2084"/>
    <cellStyle name="60% — акцент3 2 6" xfId="5920"/>
    <cellStyle name="60% - Акцент3 2 6 10" xfId="7221"/>
    <cellStyle name="60% - Акцент3 2 6 11" xfId="7448"/>
    <cellStyle name="60% - Акцент3 2 6 12" xfId="7675"/>
    <cellStyle name="60% - Акцент3 2 6 13" xfId="7897"/>
    <cellStyle name="60% - Акцент3 2 6 14" xfId="8115"/>
    <cellStyle name="60% - Акцент3 2 6 15" xfId="8312"/>
    <cellStyle name="60% - Акцент3 2 6 16" xfId="10075"/>
    <cellStyle name="60% - Акцент3 2 6 17" xfId="10856"/>
    <cellStyle name="60% - Акцент3 2 6 18" xfId="10998"/>
    <cellStyle name="60% - Акцент3 2 6 19" xfId="10752"/>
    <cellStyle name="60% - Акцент3 2 6 2" xfId="4839"/>
    <cellStyle name="60% - Акцент3 2 6 20" xfId="11102"/>
    <cellStyle name="60% - Акцент3 2 6 21" xfId="11337"/>
    <cellStyle name="60% - Акцент3 2 6 22" xfId="11572"/>
    <cellStyle name="60% - Акцент3 2 6 23" xfId="11807"/>
    <cellStyle name="60% - Акцент3 2 6 24" xfId="12042"/>
    <cellStyle name="60% - Акцент3 2 6 25" xfId="12277"/>
    <cellStyle name="60% - Акцент3 2 6 26" xfId="12512"/>
    <cellStyle name="60% - Акцент3 2 6 27" xfId="12747"/>
    <cellStyle name="60% - Акцент3 2 6 28" xfId="12982"/>
    <cellStyle name="60% - Акцент3 2 6 29" xfId="13217"/>
    <cellStyle name="60% - Акцент3 2 6 3" xfId="5677"/>
    <cellStyle name="60% - Акцент3 2 6 30" xfId="13452"/>
    <cellStyle name="60% - Акцент3 2 6 31" xfId="13687"/>
    <cellStyle name="60% - Акцент3 2 6 32" xfId="13921"/>
    <cellStyle name="60% - Акцент3 2 6 33" xfId="14147"/>
    <cellStyle name="60% - Акцент3 2 6 34" xfId="14373"/>
    <cellStyle name="60% - Акцент3 2 6 35" xfId="14593"/>
    <cellStyle name="60% - Акцент3 2 6 36" xfId="14811"/>
    <cellStyle name="60% - Акцент3 2 6 37" xfId="15007"/>
    <cellStyle name="60% - Акцент3 2 6 4" xfId="5967"/>
    <cellStyle name="60% - Акцент3 2 6 5" xfId="5577"/>
    <cellStyle name="60% - Акцент3 2 6 6" xfId="6086"/>
    <cellStyle name="60% - Акцент3 2 6 7" xfId="6283"/>
    <cellStyle name="60% - Акцент3 2 6 8" xfId="6584"/>
    <cellStyle name="60% - Акцент3 2 6 9" xfId="6814"/>
    <cellStyle name="60% - Акцент3 2 60" xfId="15558"/>
    <cellStyle name="60% - Акцент3 2 61" xfId="15598"/>
    <cellStyle name="60% - Акцент3 2 62" xfId="15674"/>
    <cellStyle name="60% - Акцент3 2 7" xfId="2085"/>
    <cellStyle name="60% — акцент3 2 7" xfId="5666"/>
    <cellStyle name="60% - Акцент3 2 7 10" xfId="7447"/>
    <cellStyle name="60% - Акцент3 2 7 11" xfId="7674"/>
    <cellStyle name="60% - Акцент3 2 7 12" xfId="7896"/>
    <cellStyle name="60% - Акцент3 2 7 13" xfId="8114"/>
    <cellStyle name="60% - Акцент3 2 7 14" xfId="8311"/>
    <cellStyle name="60% - Акцент3 2 7 15" xfId="10076"/>
    <cellStyle name="60% - Акцент3 2 7 16" xfId="10857"/>
    <cellStyle name="60% - Акцент3 2 7 17" xfId="10997"/>
    <cellStyle name="60% - Акцент3 2 7 18" xfId="10753"/>
    <cellStyle name="60% - Акцент3 2 7 19" xfId="11101"/>
    <cellStyle name="60% - Акцент3 2 7 2" xfId="4840"/>
    <cellStyle name="60% - Акцент3 2 7 20" xfId="11336"/>
    <cellStyle name="60% - Акцент3 2 7 21" xfId="11571"/>
    <cellStyle name="60% - Акцент3 2 7 22" xfId="11806"/>
    <cellStyle name="60% - Акцент3 2 7 23" xfId="12041"/>
    <cellStyle name="60% - Акцент3 2 7 24" xfId="12276"/>
    <cellStyle name="60% - Акцент3 2 7 25" xfId="12511"/>
    <cellStyle name="60% - Акцент3 2 7 26" xfId="12746"/>
    <cellStyle name="60% - Акцент3 2 7 27" xfId="12981"/>
    <cellStyle name="60% - Акцент3 2 7 28" xfId="13216"/>
    <cellStyle name="60% - Акцент3 2 7 29" xfId="13451"/>
    <cellStyle name="60% - Акцент3 2 7 3" xfId="5965"/>
    <cellStyle name="60% - Акцент3 2 7 30" xfId="13686"/>
    <cellStyle name="60% - Акцент3 2 7 31" xfId="13920"/>
    <cellStyle name="60% - Акцент3 2 7 32" xfId="14146"/>
    <cellStyle name="60% - Акцент3 2 7 33" xfId="14372"/>
    <cellStyle name="60% - Акцент3 2 7 34" xfId="14592"/>
    <cellStyle name="60% - Акцент3 2 7 35" xfId="14810"/>
    <cellStyle name="60% - Акцент3 2 7 36" xfId="15006"/>
    <cellStyle name="60% - Акцент3 2 7 4" xfId="5578"/>
    <cellStyle name="60% - Акцент3 2 7 5" xfId="6082"/>
    <cellStyle name="60% - Акцент3 2 7 6" xfId="6282"/>
    <cellStyle name="60% - Акцент3 2 7 7" xfId="6564"/>
    <cellStyle name="60% - Акцент3 2 7 8" xfId="6810"/>
    <cellStyle name="60% - Акцент3 2 7 9" xfId="7220"/>
    <cellStyle name="60% - Акцент3 2 8" xfId="2086"/>
    <cellStyle name="60% — акцент3 2 8" xfId="5986"/>
    <cellStyle name="60% - Акцент3 2 8 10" xfId="7673"/>
    <cellStyle name="60% - Акцент3 2 8 11" xfId="7895"/>
    <cellStyle name="60% - Акцент3 2 8 12" xfId="8113"/>
    <cellStyle name="60% - Акцент3 2 8 13" xfId="8310"/>
    <cellStyle name="60% - Акцент3 2 8 14" xfId="10077"/>
    <cellStyle name="60% - Акцент3 2 8 15" xfId="10858"/>
    <cellStyle name="60% - Акцент3 2 8 16" xfId="10996"/>
    <cellStyle name="60% - Акцент3 2 8 17" xfId="10754"/>
    <cellStyle name="60% - Акцент3 2 8 18" xfId="11100"/>
    <cellStyle name="60% - Акцент3 2 8 19" xfId="11335"/>
    <cellStyle name="60% - Акцент3 2 8 2" xfId="4841"/>
    <cellStyle name="60% - Акцент3 2 8 20" xfId="11570"/>
    <cellStyle name="60% - Акцент3 2 8 21" xfId="11805"/>
    <cellStyle name="60% - Акцент3 2 8 22" xfId="12040"/>
    <cellStyle name="60% - Акцент3 2 8 23" xfId="12275"/>
    <cellStyle name="60% - Акцент3 2 8 24" xfId="12510"/>
    <cellStyle name="60% - Акцент3 2 8 25" xfId="12745"/>
    <cellStyle name="60% - Акцент3 2 8 26" xfId="12980"/>
    <cellStyle name="60% - Акцент3 2 8 27" xfId="13215"/>
    <cellStyle name="60% - Акцент3 2 8 28" xfId="13450"/>
    <cellStyle name="60% - Акцент3 2 8 29" xfId="13685"/>
    <cellStyle name="60% - Акцент3 2 8 3" xfId="5587"/>
    <cellStyle name="60% - Акцент3 2 8 30" xfId="13919"/>
    <cellStyle name="60% - Акцент3 2 8 31" xfId="14145"/>
    <cellStyle name="60% - Акцент3 2 8 32" xfId="14371"/>
    <cellStyle name="60% - Акцент3 2 8 33" xfId="14591"/>
    <cellStyle name="60% - Акцент3 2 8 34" xfId="14809"/>
    <cellStyle name="60% - Акцент3 2 8 35" xfId="15005"/>
    <cellStyle name="60% - Акцент3 2 8 4" xfId="6081"/>
    <cellStyle name="60% - Акцент3 2 8 5" xfId="6281"/>
    <cellStyle name="60% - Акцент3 2 8 6" xfId="6563"/>
    <cellStyle name="60% - Акцент3 2 8 7" xfId="6802"/>
    <cellStyle name="60% - Акцент3 2 8 8" xfId="7219"/>
    <cellStyle name="60% - Акцент3 2 8 9" xfId="7446"/>
    <cellStyle name="60% - Акцент3 2 9" xfId="2087"/>
    <cellStyle name="60% — акцент3 2 9" xfId="5565"/>
    <cellStyle name="60% - Акцент3 2 9 10" xfId="7894"/>
    <cellStyle name="60% - Акцент3 2 9 11" xfId="8112"/>
    <cellStyle name="60% - Акцент3 2 9 12" xfId="8309"/>
    <cellStyle name="60% - Акцент3 2 9 13" xfId="10078"/>
    <cellStyle name="60% - Акцент3 2 9 14" xfId="10859"/>
    <cellStyle name="60% - Акцент3 2 9 15" xfId="10995"/>
    <cellStyle name="60% - Акцент3 2 9 16" xfId="10755"/>
    <cellStyle name="60% - Акцент3 2 9 17" xfId="11099"/>
    <cellStyle name="60% - Акцент3 2 9 18" xfId="11334"/>
    <cellStyle name="60% - Акцент3 2 9 19" xfId="11569"/>
    <cellStyle name="60% - Акцент3 2 9 2" xfId="4842"/>
    <cellStyle name="60% - Акцент3 2 9 20" xfId="11804"/>
    <cellStyle name="60% - Акцент3 2 9 21" xfId="12039"/>
    <cellStyle name="60% - Акцент3 2 9 22" xfId="12274"/>
    <cellStyle name="60% - Акцент3 2 9 23" xfId="12509"/>
    <cellStyle name="60% - Акцент3 2 9 24" xfId="12744"/>
    <cellStyle name="60% - Акцент3 2 9 25" xfId="12979"/>
    <cellStyle name="60% - Акцент3 2 9 26" xfId="13214"/>
    <cellStyle name="60% - Акцент3 2 9 27" xfId="13449"/>
    <cellStyle name="60% - Акцент3 2 9 28" xfId="13684"/>
    <cellStyle name="60% - Акцент3 2 9 29" xfId="13918"/>
    <cellStyle name="60% - Акцент3 2 9 3" xfId="6080"/>
    <cellStyle name="60% - Акцент3 2 9 30" xfId="14144"/>
    <cellStyle name="60% - Акцент3 2 9 31" xfId="14370"/>
    <cellStyle name="60% - Акцент3 2 9 32" xfId="14590"/>
    <cellStyle name="60% - Акцент3 2 9 33" xfId="14808"/>
    <cellStyle name="60% - Акцент3 2 9 34" xfId="15004"/>
    <cellStyle name="60% - Акцент3 2 9 4" xfId="6280"/>
    <cellStyle name="60% - Акцент3 2 9 5" xfId="6562"/>
    <cellStyle name="60% - Акцент3 2 9 6" xfId="6800"/>
    <cellStyle name="60% - Акцент3 2 9 7" xfId="7218"/>
    <cellStyle name="60% - Акцент3 2 9 8" xfId="7445"/>
    <cellStyle name="60% - Акцент3 2 9 9" xfId="7672"/>
    <cellStyle name="60% - Акцент3 2_МФ тепловой баланс 2015 дубль 3" xfId="2088"/>
    <cellStyle name="60% — акцент3 20" xfId="2089"/>
    <cellStyle name="60% — акцент3 21" xfId="2090"/>
    <cellStyle name="60% — акцент3 22" xfId="4831"/>
    <cellStyle name="60% — акцент3 23" xfId="5735"/>
    <cellStyle name="60% — акцент3 24" xfId="5892"/>
    <cellStyle name="60% — акцент3 25" xfId="5710"/>
    <cellStyle name="60% — акцент3 26" xfId="5922"/>
    <cellStyle name="60% — акцент3 27" xfId="5664"/>
    <cellStyle name="60% — акцент3 28" xfId="5988"/>
    <cellStyle name="60% — акцент3 29" xfId="5558"/>
    <cellStyle name="60% - Акцент3 3" xfId="2091"/>
    <cellStyle name="60% — акцент3 3" xfId="2092"/>
    <cellStyle name="60% - Акцент3 3 10" xfId="2093"/>
    <cellStyle name="60% - Акцент3 3 10 2" xfId="4844"/>
    <cellStyle name="60% - Акцент3 3 10 3" xfId="10080"/>
    <cellStyle name="60% - Акцент3 3 11" xfId="2094"/>
    <cellStyle name="60% - Акцент3 3 12" xfId="4843"/>
    <cellStyle name="60% - Акцент3 3 13" xfId="5747"/>
    <cellStyle name="60% - Акцент3 3 14" xfId="5880"/>
    <cellStyle name="60% - Акцент3 3 15" xfId="5727"/>
    <cellStyle name="60% - Акцент3 3 16" xfId="5905"/>
    <cellStyle name="60% - Акцент3 3 17" xfId="5682"/>
    <cellStyle name="60% - Акцент3 3 18" xfId="5962"/>
    <cellStyle name="60% - Акцент3 3 19" xfId="5595"/>
    <cellStyle name="60% - Акцент3 3 2" xfId="2095"/>
    <cellStyle name="60% - Акцент3 3 2 2" xfId="4845"/>
    <cellStyle name="60% - Акцент3 3 2 3" xfId="8873"/>
    <cellStyle name="60% - Акцент3 3 20" xfId="6075"/>
    <cellStyle name="60% - Акцент3 3 21" xfId="6278"/>
    <cellStyle name="60% - Акцент3 3 22" xfId="6558"/>
    <cellStyle name="60% - Акцент3 3 23" xfId="6799"/>
    <cellStyle name="60% - Акцент3 3 24" xfId="7009"/>
    <cellStyle name="60% - Акцент3 3 25" xfId="7444"/>
    <cellStyle name="60% - Акцент3 3 26" xfId="7671"/>
    <cellStyle name="60% - Акцент3 3 27" xfId="7893"/>
    <cellStyle name="60% - Акцент3 3 28" xfId="8111"/>
    <cellStyle name="60% - Акцент3 3 29" xfId="8308"/>
    <cellStyle name="60% - Акцент3 3 3" xfId="2096"/>
    <cellStyle name="60% - Акцент3 3 3 2" xfId="4846"/>
    <cellStyle name="60% - Акцент3 3 3 3" xfId="10082"/>
    <cellStyle name="60% - Акцент3 3 30" xfId="8872"/>
    <cellStyle name="60% - Акцент3 3 31" xfId="9115"/>
    <cellStyle name="60% - Акцент3 3 32" xfId="9154"/>
    <cellStyle name="60% - Акцент3 3 33" xfId="9287"/>
    <cellStyle name="60% - Акцент3 3 34" xfId="9378"/>
    <cellStyle name="60% - Акцент3 3 35" xfId="9467"/>
    <cellStyle name="60% - Акцент3 3 36" xfId="9554"/>
    <cellStyle name="60% - Акцент3 3 37" xfId="8991"/>
    <cellStyle name="60% - Акцент3 3 38" xfId="9681"/>
    <cellStyle name="60% - Акцент3 3 39" xfId="10079"/>
    <cellStyle name="60% - Акцент3 3 4" xfId="2097"/>
    <cellStyle name="60% - Акцент3 3 4 2" xfId="4847"/>
    <cellStyle name="60% - Акцент3 3 4 3" xfId="10083"/>
    <cellStyle name="60% - Акцент3 3 40" xfId="10860"/>
    <cellStyle name="60% - Акцент3 3 41" xfId="10994"/>
    <cellStyle name="60% - Акцент3 3 42" xfId="10756"/>
    <cellStyle name="60% - Акцент3 3 43" xfId="11098"/>
    <cellStyle name="60% - Акцент3 3 44" xfId="11333"/>
    <cellStyle name="60% - Акцент3 3 45" xfId="11568"/>
    <cellStyle name="60% - Акцент3 3 46" xfId="11803"/>
    <cellStyle name="60% - Акцент3 3 47" xfId="12038"/>
    <cellStyle name="60% - Акцент3 3 48" xfId="12273"/>
    <cellStyle name="60% - Акцент3 3 49" xfId="12508"/>
    <cellStyle name="60% - Акцент3 3 5" xfId="2098"/>
    <cellStyle name="60% - Акцент3 3 5 2" xfId="4848"/>
    <cellStyle name="60% - Акцент3 3 5 3" xfId="10084"/>
    <cellStyle name="60% - Акцент3 3 50" xfId="12743"/>
    <cellStyle name="60% - Акцент3 3 51" xfId="12978"/>
    <cellStyle name="60% - Акцент3 3 52" xfId="13213"/>
    <cellStyle name="60% - Акцент3 3 53" xfId="13448"/>
    <cellStyle name="60% - Акцент3 3 54" xfId="13683"/>
    <cellStyle name="60% - Акцент3 3 55" xfId="13917"/>
    <cellStyle name="60% - Акцент3 3 56" xfId="14143"/>
    <cellStyle name="60% - Акцент3 3 57" xfId="14369"/>
    <cellStyle name="60% - Акцент3 3 58" xfId="14589"/>
    <cellStyle name="60% - Акцент3 3 59" xfId="14807"/>
    <cellStyle name="60% - Акцент3 3 6" xfId="2099"/>
    <cellStyle name="60% - Акцент3 3 6 2" xfId="4849"/>
    <cellStyle name="60% - Акцент3 3 6 3" xfId="10085"/>
    <cellStyle name="60% - Акцент3 3 60" xfId="15003"/>
    <cellStyle name="60% - Акцент3 3 61" xfId="15561"/>
    <cellStyle name="60% - Акцент3 3 62" xfId="15595"/>
    <cellStyle name="60% - Акцент3 3 63" xfId="15671"/>
    <cellStyle name="60% - Акцент3 3 7" xfId="2100"/>
    <cellStyle name="60% - Акцент3 3 7 2" xfId="4850"/>
    <cellStyle name="60% - Акцент3 3 7 3" xfId="10086"/>
    <cellStyle name="60% - Акцент3 3 8" xfId="2101"/>
    <cellStyle name="60% - Акцент3 3 8 2" xfId="4851"/>
    <cellStyle name="60% - Акцент3 3 8 3" xfId="10087"/>
    <cellStyle name="60% - Акцент3 3 9" xfId="2102"/>
    <cellStyle name="60% - Акцент3 3 9 2" xfId="4852"/>
    <cellStyle name="60% - Акцент3 3 9 3" xfId="10088"/>
    <cellStyle name="60% - Акцент3 3_МФ тепловой баланс 2015 дубль 3" xfId="2103"/>
    <cellStyle name="60% — акцент3 30" xfId="6119"/>
    <cellStyle name="60% — акцент3 31" xfId="6428"/>
    <cellStyle name="60% — акцент3 32" xfId="6603"/>
    <cellStyle name="60% — акцент3 33" xfId="7023"/>
    <cellStyle name="60% — акцент3 34" xfId="7241"/>
    <cellStyle name="60% — акцент3 35" xfId="7468"/>
    <cellStyle name="60% — акцент3 36" xfId="7695"/>
    <cellStyle name="60% — акцент3 37" xfId="7917"/>
    <cellStyle name="60% — акцент3 38" xfId="8135"/>
    <cellStyle name="60% — акцент3 39" xfId="8332"/>
    <cellStyle name="60% - Акцент3 4" xfId="2104"/>
    <cellStyle name="60% — акцент3 4" xfId="2105"/>
    <cellStyle name="60% - Акцент3 4 2" xfId="2106"/>
    <cellStyle name="60% - Акцент3 4_МФ тепловой баланс 2015 дубль 3" xfId="2107"/>
    <cellStyle name="60% — акцент3 40" xfId="8868"/>
    <cellStyle name="60% — акцент3 41" xfId="9111"/>
    <cellStyle name="60% — акцент3 42" xfId="9158"/>
    <cellStyle name="60% — акцент3 43" xfId="9291"/>
    <cellStyle name="60% — акцент3 44" xfId="9382"/>
    <cellStyle name="60% — акцент3 45" xfId="9471"/>
    <cellStyle name="60% — акцент3 46" xfId="9558"/>
    <cellStyle name="60% — акцент3 47" xfId="9247"/>
    <cellStyle name="60% — акцент3 48" xfId="9685"/>
    <cellStyle name="60% — акцент3 49" xfId="10067"/>
    <cellStyle name="60% - Акцент3 5" xfId="2108"/>
    <cellStyle name="60% — акцент3 5" xfId="2109"/>
    <cellStyle name="60% - Акцент3 5 2" xfId="2110"/>
    <cellStyle name="60% - Акцент3 5_МФ тепловой баланс 2015 дубль 3" xfId="2111"/>
    <cellStyle name="60% — акцент3 50" xfId="10848"/>
    <cellStyle name="60% — акцент3 51" xfId="11006"/>
    <cellStyle name="60% — акцент3 52" xfId="10731"/>
    <cellStyle name="60% — акцент3 53" xfId="11122"/>
    <cellStyle name="60% — акцент3 54" xfId="11357"/>
    <cellStyle name="60% — акцент3 55" xfId="11592"/>
    <cellStyle name="60% — акцент3 56" xfId="11827"/>
    <cellStyle name="60% — акцент3 57" xfId="12062"/>
    <cellStyle name="60% — акцент3 58" xfId="12297"/>
    <cellStyle name="60% — акцент3 59" xfId="12532"/>
    <cellStyle name="60% - Акцент3 6" xfId="2112"/>
    <cellStyle name="60% — акцент3 6" xfId="2113"/>
    <cellStyle name="60% - Акцент3 6 2" xfId="2114"/>
    <cellStyle name="60% - Акцент3 6_МФ тепловой баланс 2015 дубль 3" xfId="2115"/>
    <cellStyle name="60% — акцент3 60" xfId="12767"/>
    <cellStyle name="60% — акцент3 61" xfId="13002"/>
    <cellStyle name="60% — акцент3 62" xfId="13237"/>
    <cellStyle name="60% — акцент3 63" xfId="13472"/>
    <cellStyle name="60% — акцент3 64" xfId="13707"/>
    <cellStyle name="60% — акцент3 65" xfId="13941"/>
    <cellStyle name="60% — акцент3 66" xfId="14167"/>
    <cellStyle name="60% — акцент3 67" xfId="14393"/>
    <cellStyle name="60% — акцент3 68" xfId="14613"/>
    <cellStyle name="60% — акцент3 69" xfId="14831"/>
    <cellStyle name="60% - Акцент3 7" xfId="2116"/>
    <cellStyle name="60% — акцент3 7" xfId="2117"/>
    <cellStyle name="60% - Акцент3 7 2" xfId="2118"/>
    <cellStyle name="60% - Акцент3 7_МФ тепловой баланс 2015 дубль 3" xfId="2119"/>
    <cellStyle name="60% — акцент3 70" xfId="15027"/>
    <cellStyle name="60% — акцент3 71" xfId="15557"/>
    <cellStyle name="60% — акцент3 72" xfId="15599"/>
    <cellStyle name="60% — акцент3 73" xfId="15675"/>
    <cellStyle name="60% - Акцент3 8" xfId="2120"/>
    <cellStyle name="60% — акцент3 8" xfId="2121"/>
    <cellStyle name="60% - Акцент3 8 2" xfId="2122"/>
    <cellStyle name="60% - Акцент3 9" xfId="2123"/>
    <cellStyle name="60% — акцент3 9" xfId="2124"/>
    <cellStyle name="60% - Акцент3 9 2" xfId="2125"/>
    <cellStyle name="60% — акцент4" xfId="2126"/>
    <cellStyle name="60% - Акцент4 10" xfId="2127"/>
    <cellStyle name="60% — акцент4 10" xfId="2128"/>
    <cellStyle name="60% — акцент4 11" xfId="2129"/>
    <cellStyle name="60% — акцент4 12" xfId="2130"/>
    <cellStyle name="60% — акцент4 13" xfId="2131"/>
    <cellStyle name="60% — акцент4 14" xfId="2132"/>
    <cellStyle name="60% — акцент4 15" xfId="2133"/>
    <cellStyle name="60% — акцент4 16" xfId="2134"/>
    <cellStyle name="60% — акцент4 17" xfId="2135"/>
    <cellStyle name="60% — акцент4 18" xfId="2136"/>
    <cellStyle name="60% — акцент4 19" xfId="2137"/>
    <cellStyle name="60% - Акцент4 2" xfId="2138"/>
    <cellStyle name="60% — акцент4 2" xfId="2139"/>
    <cellStyle name="60% - Акцент4 2 10" xfId="2140"/>
    <cellStyle name="60% — акцент4 2 10" xfId="6026"/>
    <cellStyle name="60% - Акцент4 2 10 10" xfId="7818"/>
    <cellStyle name="60% - Акцент4 2 10 11" xfId="8040"/>
    <cellStyle name="60% - Акцент4 2 10 12" xfId="10092"/>
    <cellStyle name="60% - Акцент4 2 10 13" xfId="10873"/>
    <cellStyle name="60% - Акцент4 2 10 14" xfId="10981"/>
    <cellStyle name="60% - Акцент4 2 10 15" xfId="10795"/>
    <cellStyle name="60% - Акцент4 2 10 16" xfId="11059"/>
    <cellStyle name="60% - Акцент4 2 10 17" xfId="10521"/>
    <cellStyle name="60% - Акцент4 2 10 18" xfId="11254"/>
    <cellStyle name="60% - Акцент4 2 10 19" xfId="11489"/>
    <cellStyle name="60% - Акцент4 2 10 2" xfId="4856"/>
    <cellStyle name="60% - Акцент4 2 10 20" xfId="11724"/>
    <cellStyle name="60% - Акцент4 2 10 21" xfId="11959"/>
    <cellStyle name="60% - Акцент4 2 10 22" xfId="12194"/>
    <cellStyle name="60% - Акцент4 2 10 23" xfId="12429"/>
    <cellStyle name="60% - Акцент4 2 10 24" xfId="12664"/>
    <cellStyle name="60% - Акцент4 2 10 25" xfId="12899"/>
    <cellStyle name="60% - Акцент4 2 10 26" xfId="13134"/>
    <cellStyle name="60% - Акцент4 2 10 27" xfId="13369"/>
    <cellStyle name="60% - Акцент4 2 10 28" xfId="13604"/>
    <cellStyle name="60% - Акцент4 2 10 29" xfId="13838"/>
    <cellStyle name="60% - Акцент4 2 10 3" xfId="6216"/>
    <cellStyle name="60% - Акцент4 2 10 30" xfId="14067"/>
    <cellStyle name="60% - Акцент4 2 10 31" xfId="14295"/>
    <cellStyle name="60% - Акцент4 2 10 32" xfId="14515"/>
    <cellStyle name="60% - Акцент4 2 10 33" xfId="14776"/>
    <cellStyle name="60% - Акцент4 2 10 4" xfId="6363"/>
    <cellStyle name="60% - Акцент4 2 10 5" xfId="6726"/>
    <cellStyle name="60% - Акцент4 2 10 6" xfId="6924"/>
    <cellStyle name="60% - Акцент4 2 10 7" xfId="7155"/>
    <cellStyle name="60% - Акцент4 2 10 8" xfId="7368"/>
    <cellStyle name="60% - Акцент4 2 10 9" xfId="7595"/>
    <cellStyle name="60% - Акцент4 2 11" xfId="4854"/>
    <cellStyle name="60% — акцент4 2 11" xfId="6217"/>
    <cellStyle name="60% - Акцент4 2 12" xfId="5758"/>
    <cellStyle name="60% — акцент4 2 12" xfId="6375"/>
    <cellStyle name="60% - Акцент4 2 13" xfId="5869"/>
    <cellStyle name="60% — акцент4 2 13" xfId="6751"/>
    <cellStyle name="60% - Акцент4 2 14" xfId="5742"/>
    <cellStyle name="60% — акцент4 2 14" xfId="6951"/>
    <cellStyle name="60% - Акцент4 2 15" xfId="5893"/>
    <cellStyle name="60% — акцент4 2 15" xfId="7195"/>
    <cellStyle name="60% - Акцент4 2 16" xfId="5705"/>
    <cellStyle name="60% — акцент4 2 16" xfId="7408"/>
    <cellStyle name="60% - Акцент4 2 17" xfId="5937"/>
    <cellStyle name="60% — акцент4 2 17" xfId="7635"/>
    <cellStyle name="60% - Акцент4 2 18" xfId="5622"/>
    <cellStyle name="60% — акцент4 2 18" xfId="7858"/>
    <cellStyle name="60% - Акцент4 2 19" xfId="6031"/>
    <cellStyle name="60% — акцент4 2 19" xfId="8080"/>
    <cellStyle name="60% - Акцент4 2 2" xfId="2141"/>
    <cellStyle name="60% — акцент4 2 2" xfId="4855"/>
    <cellStyle name="60% - Акцент4 2 2 10" xfId="5642"/>
    <cellStyle name="60% - Акцент4 2 2 11" xfId="6013"/>
    <cellStyle name="60% - Акцент4 2 2 12" xfId="5348"/>
    <cellStyle name="60% - Акцент4 2 2 13" xfId="6362"/>
    <cellStyle name="60% - Акцент4 2 2 14" xfId="6725"/>
    <cellStyle name="60% - Акцент4 2 2 15" xfId="6920"/>
    <cellStyle name="60% - Акцент4 2 2 16" xfId="7154"/>
    <cellStyle name="60% - Акцент4 2 2 17" xfId="7367"/>
    <cellStyle name="60% - Акцент4 2 2 18" xfId="7594"/>
    <cellStyle name="60% - Акцент4 2 2 19" xfId="7817"/>
    <cellStyle name="60% - Акцент4 2 2 2" xfId="2142"/>
    <cellStyle name="60% - Акцент4 2 2 20" xfId="8039"/>
    <cellStyle name="60% - Акцент4 2 2 21" xfId="8877"/>
    <cellStyle name="60% - Акцент4 2 2 22" xfId="9120"/>
    <cellStyle name="60% - Акцент4 2 2 23" xfId="9149"/>
    <cellStyle name="60% - Акцент4 2 2 24" xfId="9282"/>
    <cellStyle name="60% - Акцент4 2 2 25" xfId="9219"/>
    <cellStyle name="60% - Акцент4 2 2 26" xfId="9351"/>
    <cellStyle name="60% - Акцент4 2 2 27" xfId="9440"/>
    <cellStyle name="60% - Акцент4 2 2 28" xfId="9064"/>
    <cellStyle name="60% - Акцент4 2 2 29" xfId="9677"/>
    <cellStyle name="60% - Акцент4 2 2 3" xfId="4857"/>
    <cellStyle name="60% - Акцент4 2 2 30" xfId="10093"/>
    <cellStyle name="60% - Акцент4 2 2 31" xfId="10874"/>
    <cellStyle name="60% - Акцент4 2 2 32" xfId="10980"/>
    <cellStyle name="60% - Акцент4 2 2 33" xfId="10796"/>
    <cellStyle name="60% - Акцент4 2 2 34" xfId="11058"/>
    <cellStyle name="60% - Акцент4 2 2 35" xfId="10520"/>
    <cellStyle name="60% - Акцент4 2 2 36" xfId="11253"/>
    <cellStyle name="60% - Акцент4 2 2 37" xfId="11488"/>
    <cellStyle name="60% - Акцент4 2 2 38" xfId="11723"/>
    <cellStyle name="60% - Акцент4 2 2 39" xfId="11958"/>
    <cellStyle name="60% - Акцент4 2 2 4" xfId="5761"/>
    <cellStyle name="60% - Акцент4 2 2 40" xfId="12193"/>
    <cellStyle name="60% - Акцент4 2 2 41" xfId="12428"/>
    <cellStyle name="60% - Акцент4 2 2 42" xfId="12663"/>
    <cellStyle name="60% - Акцент4 2 2 43" xfId="12898"/>
    <cellStyle name="60% - Акцент4 2 2 44" xfId="13133"/>
    <cellStyle name="60% - Акцент4 2 2 45" xfId="13368"/>
    <cellStyle name="60% - Акцент4 2 2 46" xfId="13603"/>
    <cellStyle name="60% - Акцент4 2 2 47" xfId="13837"/>
    <cellStyle name="60% - Акцент4 2 2 48" xfId="14066"/>
    <cellStyle name="60% - Акцент4 2 2 49" xfId="14294"/>
    <cellStyle name="60% - Акцент4 2 2 5" xfId="5866"/>
    <cellStyle name="60% - Акцент4 2 2 50" xfId="14514"/>
    <cellStyle name="60% - Акцент4 2 2 51" xfId="14736"/>
    <cellStyle name="60% - Акцент4 2 2 52" xfId="15566"/>
    <cellStyle name="60% - Акцент4 2 2 53" xfId="15591"/>
    <cellStyle name="60% - Акцент4 2 2 54" xfId="15498"/>
    <cellStyle name="60% - Акцент4 2 2 6" xfId="5745"/>
    <cellStyle name="60% - Акцент4 2 2 7" xfId="5885"/>
    <cellStyle name="60% - Акцент4 2 2 8" xfId="5708"/>
    <cellStyle name="60% - Акцент4 2 2 9" xfId="5929"/>
    <cellStyle name="60% - Акцент4 2 20" xfId="6218"/>
    <cellStyle name="60% — акцент4 2 20" xfId="8876"/>
    <cellStyle name="60% - Акцент4 2 21" xfId="6382"/>
    <cellStyle name="60% — акцент4 2 21" xfId="9119"/>
    <cellStyle name="60% - Акцент4 2 22" xfId="6752"/>
    <cellStyle name="60% — акцент4 2 22" xfId="9150"/>
    <cellStyle name="60% - Акцент4 2 23" xfId="6952"/>
    <cellStyle name="60% — акцент4 2 23" xfId="9283"/>
    <cellStyle name="60% - Акцент4 2 24" xfId="7196"/>
    <cellStyle name="60% — акцент4 2 24" xfId="9224"/>
    <cellStyle name="60% - Акцент4 2 25" xfId="7409"/>
    <cellStyle name="60% — акцент4 2 25" xfId="9358"/>
    <cellStyle name="60% - Акцент4 2 26" xfId="7636"/>
    <cellStyle name="60% — акцент4 2 26" xfId="9447"/>
    <cellStyle name="60% - Акцент4 2 27" xfId="7859"/>
    <cellStyle name="60% — акцент4 2 27" xfId="9058"/>
    <cellStyle name="60% - Акцент4 2 28" xfId="8081"/>
    <cellStyle name="60% — акцент4 2 28" xfId="9678"/>
    <cellStyle name="60% - Акцент4 2 29" xfId="8875"/>
    <cellStyle name="60% — акцент4 2 29" xfId="10091"/>
    <cellStyle name="60% - Акцент4 2 3" xfId="2143"/>
    <cellStyle name="60% — акцент4 2 3" xfId="5759"/>
    <cellStyle name="60% - Акцент4 2 3 10" xfId="5332"/>
    <cellStyle name="60% - Акцент4 2 3 11" xfId="6360"/>
    <cellStyle name="60% - Акцент4 2 3 12" xfId="6721"/>
    <cellStyle name="60% - Акцент4 2 3 13" xfId="6910"/>
    <cellStyle name="60% - Акцент4 2 3 14" xfId="7153"/>
    <cellStyle name="60% - Акцент4 2 3 15" xfId="7366"/>
    <cellStyle name="60% - Акцент4 2 3 16" xfId="7593"/>
    <cellStyle name="60% - Акцент4 2 3 17" xfId="7816"/>
    <cellStyle name="60% - Акцент4 2 3 18" xfId="8038"/>
    <cellStyle name="60% - Акцент4 2 3 19" xfId="10094"/>
    <cellStyle name="60% - Акцент4 2 3 2" xfId="4858"/>
    <cellStyle name="60% - Акцент4 2 3 20" xfId="10875"/>
    <cellStyle name="60% - Акцент4 2 3 21" xfId="10979"/>
    <cellStyle name="60% - Акцент4 2 3 22" xfId="10797"/>
    <cellStyle name="60% - Акцент4 2 3 23" xfId="11057"/>
    <cellStyle name="60% - Акцент4 2 3 24" xfId="10519"/>
    <cellStyle name="60% - Акцент4 2 3 25" xfId="11252"/>
    <cellStyle name="60% - Акцент4 2 3 26" xfId="11487"/>
    <cellStyle name="60% - Акцент4 2 3 27" xfId="11722"/>
    <cellStyle name="60% - Акцент4 2 3 28" xfId="11957"/>
    <cellStyle name="60% - Акцент4 2 3 29" xfId="12192"/>
    <cellStyle name="60% - Акцент4 2 3 3" xfId="5865"/>
    <cellStyle name="60% - Акцент4 2 3 30" xfId="12427"/>
    <cellStyle name="60% - Акцент4 2 3 31" xfId="12662"/>
    <cellStyle name="60% - Акцент4 2 3 32" xfId="12897"/>
    <cellStyle name="60% - Акцент4 2 3 33" xfId="13132"/>
    <cellStyle name="60% - Акцент4 2 3 34" xfId="13367"/>
    <cellStyle name="60% - Акцент4 2 3 35" xfId="13602"/>
    <cellStyle name="60% - Акцент4 2 3 36" xfId="13836"/>
    <cellStyle name="60% - Акцент4 2 3 37" xfId="14065"/>
    <cellStyle name="60% - Акцент4 2 3 38" xfId="14293"/>
    <cellStyle name="60% - Акцент4 2 3 39" xfId="14513"/>
    <cellStyle name="60% - Акцент4 2 3 4" xfId="5746"/>
    <cellStyle name="60% - Акцент4 2 3 40" xfId="14735"/>
    <cellStyle name="60% - Акцент4 2 3 5" xfId="5884"/>
    <cellStyle name="60% - Акцент4 2 3 6" xfId="5709"/>
    <cellStyle name="60% - Акцент4 2 3 7" xfId="5928"/>
    <cellStyle name="60% - Акцент4 2 3 8" xfId="5644"/>
    <cellStyle name="60% - Акцент4 2 3 9" xfId="6003"/>
    <cellStyle name="60% - Акцент4 2 30" xfId="9118"/>
    <cellStyle name="60% — акцент4 2 30" xfId="10872"/>
    <cellStyle name="60% - Акцент4 2 31" xfId="9151"/>
    <cellStyle name="60% — акцент4 2 31" xfId="10982"/>
    <cellStyle name="60% - Акцент4 2 32" xfId="9284"/>
    <cellStyle name="60% — акцент4 2 32" xfId="10781"/>
    <cellStyle name="60% - Акцент4 2 33" xfId="9230"/>
    <cellStyle name="60% — акцент4 2 33" xfId="11073"/>
    <cellStyle name="60% - Акцент4 2 34" xfId="9364"/>
    <cellStyle name="60% — акцент4 2 34" xfId="10603"/>
    <cellStyle name="60% - Акцент4 2 35" xfId="9453"/>
    <cellStyle name="60% — акцент4 2 35" xfId="11294"/>
    <cellStyle name="60% - Акцент4 2 36" xfId="9052"/>
    <cellStyle name="60% — акцент4 2 36" xfId="11529"/>
    <cellStyle name="60% - Акцент4 2 37" xfId="9679"/>
    <cellStyle name="60% — акцент4 2 37" xfId="11764"/>
    <cellStyle name="60% - Акцент4 2 38" xfId="10090"/>
    <cellStyle name="60% — акцент4 2 38" xfId="11999"/>
    <cellStyle name="60% - Акцент4 2 39" xfId="10871"/>
    <cellStyle name="60% — акцент4 2 39" xfId="12234"/>
    <cellStyle name="60% - Акцент4 2 4" xfId="2144"/>
    <cellStyle name="60% — акцент4 2 4" xfId="5868"/>
    <cellStyle name="60% - Акцент4 2 4 10" xfId="6353"/>
    <cellStyle name="60% - Акцент4 2 4 11" xfId="6713"/>
    <cellStyle name="60% - Акцент4 2 4 12" xfId="6909"/>
    <cellStyle name="60% - Акцент4 2 4 13" xfId="7152"/>
    <cellStyle name="60% - Акцент4 2 4 14" xfId="7365"/>
    <cellStyle name="60% - Акцент4 2 4 15" xfId="7592"/>
    <cellStyle name="60% - Акцент4 2 4 16" xfId="7815"/>
    <cellStyle name="60% - Акцент4 2 4 17" xfId="8037"/>
    <cellStyle name="60% - Акцент4 2 4 18" xfId="10095"/>
    <cellStyle name="60% - Акцент4 2 4 19" xfId="10876"/>
    <cellStyle name="60% - Акцент4 2 4 2" xfId="4859"/>
    <cellStyle name="60% - Акцент4 2 4 20" xfId="10978"/>
    <cellStyle name="60% - Акцент4 2 4 21" xfId="10798"/>
    <cellStyle name="60% - Акцент4 2 4 22" xfId="11056"/>
    <cellStyle name="60% - Акцент4 2 4 23" xfId="10518"/>
    <cellStyle name="60% - Акцент4 2 4 24" xfId="11251"/>
    <cellStyle name="60% - Акцент4 2 4 25" xfId="11486"/>
    <cellStyle name="60% - Акцент4 2 4 26" xfId="11721"/>
    <cellStyle name="60% - Акцент4 2 4 27" xfId="11956"/>
    <cellStyle name="60% - Акцент4 2 4 28" xfId="12191"/>
    <cellStyle name="60% - Акцент4 2 4 29" xfId="12426"/>
    <cellStyle name="60% - Акцент4 2 4 3" xfId="5748"/>
    <cellStyle name="60% - Акцент4 2 4 30" xfId="12661"/>
    <cellStyle name="60% - Акцент4 2 4 31" xfId="12896"/>
    <cellStyle name="60% - Акцент4 2 4 32" xfId="13131"/>
    <cellStyle name="60% - Акцент4 2 4 33" xfId="13366"/>
    <cellStyle name="60% - Акцент4 2 4 34" xfId="13601"/>
    <cellStyle name="60% - Акцент4 2 4 35" xfId="13835"/>
    <cellStyle name="60% - Акцент4 2 4 36" xfId="14064"/>
    <cellStyle name="60% - Акцент4 2 4 37" xfId="14292"/>
    <cellStyle name="60% - Акцент4 2 4 38" xfId="14512"/>
    <cellStyle name="60% - Акцент4 2 4 39" xfId="14734"/>
    <cellStyle name="60% - Акцент4 2 4 4" xfId="5883"/>
    <cellStyle name="60% - Акцент4 2 4 5" xfId="5716"/>
    <cellStyle name="60% - Акцент4 2 4 6" xfId="5927"/>
    <cellStyle name="60% - Акцент4 2 4 7" xfId="5645"/>
    <cellStyle name="60% - Акцент4 2 4 8" xfId="6002"/>
    <cellStyle name="60% - Акцент4 2 4 9" xfId="5327"/>
    <cellStyle name="60% - Акцент4 2 40" xfId="10983"/>
    <cellStyle name="60% — акцент4 2 40" xfId="12469"/>
    <cellStyle name="60% - Акцент4 2 41" xfId="10780"/>
    <cellStyle name="60% — акцент4 2 41" xfId="12704"/>
    <cellStyle name="60% - Акцент4 2 42" xfId="11074"/>
    <cellStyle name="60% — акцент4 2 42" xfId="12939"/>
    <cellStyle name="60% - Акцент4 2 43" xfId="10605"/>
    <cellStyle name="60% — акцент4 2 43" xfId="13174"/>
    <cellStyle name="60% - Акцент4 2 44" xfId="11295"/>
    <cellStyle name="60% — акцент4 2 44" xfId="13409"/>
    <cellStyle name="60% - Акцент4 2 45" xfId="11530"/>
    <cellStyle name="60% — акцент4 2 45" xfId="13644"/>
    <cellStyle name="60% - Акцент4 2 46" xfId="11765"/>
    <cellStyle name="60% — акцент4 2 46" xfId="13878"/>
    <cellStyle name="60% - Акцент4 2 47" xfId="12000"/>
    <cellStyle name="60% — акцент4 2 47" xfId="14107"/>
    <cellStyle name="60% - Акцент4 2 48" xfId="12235"/>
    <cellStyle name="60% — акцент4 2 48" xfId="14335"/>
    <cellStyle name="60% - Акцент4 2 49" xfId="12470"/>
    <cellStyle name="60% — акцент4 2 49" xfId="14516"/>
    <cellStyle name="60% - Акцент4 2 5" xfId="2145"/>
    <cellStyle name="60% — акцент4 2 5" xfId="5743"/>
    <cellStyle name="60% - Акцент4 2 5 10" xfId="6711"/>
    <cellStyle name="60% - Акцент4 2 5 11" xfId="6908"/>
    <cellStyle name="60% - Акцент4 2 5 12" xfId="7151"/>
    <cellStyle name="60% - Акцент4 2 5 13" xfId="7364"/>
    <cellStyle name="60% - Акцент4 2 5 14" xfId="7591"/>
    <cellStyle name="60% - Акцент4 2 5 15" xfId="7814"/>
    <cellStyle name="60% - Акцент4 2 5 16" xfId="8036"/>
    <cellStyle name="60% - Акцент4 2 5 17" xfId="10096"/>
    <cellStyle name="60% - Акцент4 2 5 18" xfId="10877"/>
    <cellStyle name="60% - Акцент4 2 5 19" xfId="10977"/>
    <cellStyle name="60% - Акцент4 2 5 2" xfId="4860"/>
    <cellStyle name="60% - Акцент4 2 5 20" xfId="10799"/>
    <cellStyle name="60% - Акцент4 2 5 21" xfId="11055"/>
    <cellStyle name="60% - Акцент4 2 5 22" xfId="10517"/>
    <cellStyle name="60% - Акцент4 2 5 23" xfId="11250"/>
    <cellStyle name="60% - Акцент4 2 5 24" xfId="11485"/>
    <cellStyle name="60% - Акцент4 2 5 25" xfId="11720"/>
    <cellStyle name="60% - Акцент4 2 5 26" xfId="11955"/>
    <cellStyle name="60% - Акцент4 2 5 27" xfId="12190"/>
    <cellStyle name="60% - Акцент4 2 5 28" xfId="12425"/>
    <cellStyle name="60% - Акцент4 2 5 29" xfId="12660"/>
    <cellStyle name="60% - Акцент4 2 5 3" xfId="5882"/>
    <cellStyle name="60% - Акцент4 2 5 30" xfId="12895"/>
    <cellStyle name="60% - Акцент4 2 5 31" xfId="13130"/>
    <cellStyle name="60% - Акцент4 2 5 32" xfId="13365"/>
    <cellStyle name="60% - Акцент4 2 5 33" xfId="13600"/>
    <cellStyle name="60% - Акцент4 2 5 34" xfId="13834"/>
    <cellStyle name="60% - Акцент4 2 5 35" xfId="14063"/>
    <cellStyle name="60% - Акцент4 2 5 36" xfId="14291"/>
    <cellStyle name="60% - Акцент4 2 5 37" xfId="14511"/>
    <cellStyle name="60% - Акцент4 2 5 38" xfId="14733"/>
    <cellStyle name="60% - Акцент4 2 5 4" xfId="5721"/>
    <cellStyle name="60% - Акцент4 2 5 5" xfId="5926"/>
    <cellStyle name="60% - Акцент4 2 5 6" xfId="5646"/>
    <cellStyle name="60% - Акцент4 2 5 7" xfId="5998"/>
    <cellStyle name="60% - Акцент4 2 5 8" xfId="5325"/>
    <cellStyle name="60% - Акцент4 2 5 9" xfId="6320"/>
    <cellStyle name="60% - Акцент4 2 50" xfId="12705"/>
    <cellStyle name="60% — акцент4 2 50" xfId="14777"/>
    <cellStyle name="60% - Акцент4 2 51" xfId="12940"/>
    <cellStyle name="60% — акцент4 2 51" xfId="15565"/>
    <cellStyle name="60% - Акцент4 2 52" xfId="13175"/>
    <cellStyle name="60% — акцент4 2 52" xfId="15592"/>
    <cellStyle name="60% - Акцент4 2 53" xfId="13410"/>
    <cellStyle name="60% — акцент4 2 53" xfId="15492"/>
    <cellStyle name="60% - Акцент4 2 54" xfId="13645"/>
    <cellStyle name="60% - Акцент4 2 55" xfId="13879"/>
    <cellStyle name="60% - Акцент4 2 56" xfId="14108"/>
    <cellStyle name="60% - Акцент4 2 57" xfId="14336"/>
    <cellStyle name="60% - Акцент4 2 58" xfId="14556"/>
    <cellStyle name="60% - Акцент4 2 59" xfId="14778"/>
    <cellStyle name="60% - Акцент4 2 6" xfId="2146"/>
    <cellStyle name="60% — акцент4 2 6" xfId="5889"/>
    <cellStyle name="60% - Акцент4 2 6 10" xfId="6907"/>
    <cellStyle name="60% - Акцент4 2 6 11" xfId="7150"/>
    <cellStyle name="60% - Акцент4 2 6 12" xfId="7363"/>
    <cellStyle name="60% - Акцент4 2 6 13" xfId="7590"/>
    <cellStyle name="60% - Акцент4 2 6 14" xfId="7813"/>
    <cellStyle name="60% - Акцент4 2 6 15" xfId="8035"/>
    <cellStyle name="60% - Акцент4 2 6 16" xfId="10097"/>
    <cellStyle name="60% - Акцент4 2 6 17" xfId="10878"/>
    <cellStyle name="60% - Акцент4 2 6 18" xfId="10976"/>
    <cellStyle name="60% - Акцент4 2 6 19" xfId="10800"/>
    <cellStyle name="60% - Акцент4 2 6 2" xfId="4861"/>
    <cellStyle name="60% - Акцент4 2 6 20" xfId="11054"/>
    <cellStyle name="60% - Акцент4 2 6 21" xfId="10516"/>
    <cellStyle name="60% - Акцент4 2 6 22" xfId="11249"/>
    <cellStyle name="60% - Акцент4 2 6 23" xfId="11484"/>
    <cellStyle name="60% - Акцент4 2 6 24" xfId="11719"/>
    <cellStyle name="60% - Акцент4 2 6 25" xfId="11954"/>
    <cellStyle name="60% - Акцент4 2 6 26" xfId="12189"/>
    <cellStyle name="60% - Акцент4 2 6 27" xfId="12424"/>
    <cellStyle name="60% - Акцент4 2 6 28" xfId="12659"/>
    <cellStyle name="60% - Акцент4 2 6 29" xfId="12894"/>
    <cellStyle name="60% - Акцент4 2 6 3" xfId="5722"/>
    <cellStyle name="60% - Акцент4 2 6 30" xfId="13129"/>
    <cellStyle name="60% - Акцент4 2 6 31" xfId="13364"/>
    <cellStyle name="60% - Акцент4 2 6 32" xfId="13599"/>
    <cellStyle name="60% - Акцент4 2 6 33" xfId="13833"/>
    <cellStyle name="60% - Акцент4 2 6 34" xfId="14062"/>
    <cellStyle name="60% - Акцент4 2 6 35" xfId="14290"/>
    <cellStyle name="60% - Акцент4 2 6 36" xfId="14497"/>
    <cellStyle name="60% - Акцент4 2 6 37" xfId="14732"/>
    <cellStyle name="60% - Акцент4 2 6 4" xfId="5925"/>
    <cellStyle name="60% - Акцент4 2 6 5" xfId="5650"/>
    <cellStyle name="60% - Акцент4 2 6 6" xfId="5355"/>
    <cellStyle name="60% - Акцент4 2 6 7" xfId="5314"/>
    <cellStyle name="60% - Акцент4 2 6 8" xfId="6319"/>
    <cellStyle name="60% - Акцент4 2 6 9" xfId="6710"/>
    <cellStyle name="60% - Акцент4 2 60" xfId="15564"/>
    <cellStyle name="60% - Акцент4 2 61" xfId="15593"/>
    <cellStyle name="60% - Акцент4 2 62" xfId="15486"/>
    <cellStyle name="60% - Акцент4 2 7" xfId="2147"/>
    <cellStyle name="60% — акцент4 2 7" xfId="5706"/>
    <cellStyle name="60% - Акцент4 2 7 10" xfId="7136"/>
    <cellStyle name="60% - Акцент4 2 7 11" xfId="7349"/>
    <cellStyle name="60% - Акцент4 2 7 12" xfId="7576"/>
    <cellStyle name="60% - Акцент4 2 7 13" xfId="7799"/>
    <cellStyle name="60% - Акцент4 2 7 14" xfId="8021"/>
    <cellStyle name="60% - Акцент4 2 7 15" xfId="10098"/>
    <cellStyle name="60% - Акцент4 2 7 16" xfId="10879"/>
    <cellStyle name="60% - Акцент4 2 7 17" xfId="10975"/>
    <cellStyle name="60% - Акцент4 2 7 18" xfId="10801"/>
    <cellStyle name="60% - Акцент4 2 7 19" xfId="11053"/>
    <cellStyle name="60% - Акцент4 2 7 2" xfId="4862"/>
    <cellStyle name="60% - Акцент4 2 7 20" xfId="10471"/>
    <cellStyle name="60% - Акцент4 2 7 21" xfId="11235"/>
    <cellStyle name="60% - Акцент4 2 7 22" xfId="11470"/>
    <cellStyle name="60% - Акцент4 2 7 23" xfId="11705"/>
    <cellStyle name="60% - Акцент4 2 7 24" xfId="11940"/>
    <cellStyle name="60% - Акцент4 2 7 25" xfId="12175"/>
    <cellStyle name="60% - Акцент4 2 7 26" xfId="12410"/>
    <cellStyle name="60% - Акцент4 2 7 27" xfId="12645"/>
    <cellStyle name="60% - Акцент4 2 7 28" xfId="12880"/>
    <cellStyle name="60% - Акцент4 2 7 29" xfId="13115"/>
    <cellStyle name="60% - Акцент4 2 7 3" xfId="5923"/>
    <cellStyle name="60% - Акцент4 2 7 30" xfId="13350"/>
    <cellStyle name="60% - Акцент4 2 7 31" xfId="13585"/>
    <cellStyle name="60% - Акцент4 2 7 32" xfId="13819"/>
    <cellStyle name="60% - Акцент4 2 7 33" xfId="14048"/>
    <cellStyle name="60% - Акцент4 2 7 34" xfId="14276"/>
    <cellStyle name="60% - Акцент4 2 7 35" xfId="14496"/>
    <cellStyle name="60% - Акцент4 2 7 36" xfId="14731"/>
    <cellStyle name="60% - Акцент4 2 7 4" xfId="5652"/>
    <cellStyle name="60% - Акцент4 2 7 5" xfId="5994"/>
    <cellStyle name="60% - Акцент4 2 7 6" xfId="5305"/>
    <cellStyle name="60% - Акцент4 2 7 7" xfId="6317"/>
    <cellStyle name="60% - Акцент4 2 7 8" xfId="6709"/>
    <cellStyle name="60% - Акцент4 2 7 9" xfId="6906"/>
    <cellStyle name="60% - Акцент4 2 8" xfId="2148"/>
    <cellStyle name="60% — акцент4 2 8" xfId="5933"/>
    <cellStyle name="60% - Акцент4 2 8 10" xfId="7348"/>
    <cellStyle name="60% - Акцент4 2 8 11" xfId="7575"/>
    <cellStyle name="60% - Акцент4 2 8 12" xfId="7798"/>
    <cellStyle name="60% - Акцент4 2 8 13" xfId="8020"/>
    <cellStyle name="60% - Акцент4 2 8 14" xfId="10099"/>
    <cellStyle name="60% - Акцент4 2 8 15" xfId="10880"/>
    <cellStyle name="60% - Акцент4 2 8 16" xfId="10974"/>
    <cellStyle name="60% - Акцент4 2 8 17" xfId="10802"/>
    <cellStyle name="60% - Акцент4 2 8 18" xfId="11052"/>
    <cellStyle name="60% - Акцент4 2 8 19" xfId="10470"/>
    <cellStyle name="60% - Акцент4 2 8 2" xfId="4863"/>
    <cellStyle name="60% - Акцент4 2 8 20" xfId="11234"/>
    <cellStyle name="60% - Акцент4 2 8 21" xfId="11469"/>
    <cellStyle name="60% - Акцент4 2 8 22" xfId="11704"/>
    <cellStyle name="60% - Акцент4 2 8 23" xfId="11939"/>
    <cellStyle name="60% - Акцент4 2 8 24" xfId="12174"/>
    <cellStyle name="60% - Акцент4 2 8 25" xfId="12409"/>
    <cellStyle name="60% - Акцент4 2 8 26" xfId="12644"/>
    <cellStyle name="60% - Акцент4 2 8 27" xfId="12879"/>
    <cellStyle name="60% - Акцент4 2 8 28" xfId="13114"/>
    <cellStyle name="60% - Акцент4 2 8 29" xfId="13349"/>
    <cellStyle name="60% - Акцент4 2 8 3" xfId="5653"/>
    <cellStyle name="60% - Акцент4 2 8 30" xfId="13584"/>
    <cellStyle name="60% - Акцент4 2 8 31" xfId="13818"/>
    <cellStyle name="60% - Акцент4 2 8 32" xfId="14047"/>
    <cellStyle name="60% - Акцент4 2 8 33" xfId="14275"/>
    <cellStyle name="60% - Акцент4 2 8 34" xfId="14495"/>
    <cellStyle name="60% - Акцент4 2 8 35" xfId="14717"/>
    <cellStyle name="60% - Акцент4 2 8 4" xfId="5993"/>
    <cellStyle name="60% - Акцент4 2 8 5" xfId="5303"/>
    <cellStyle name="60% - Акцент4 2 8 6" xfId="6316"/>
    <cellStyle name="60% - Акцент4 2 8 7" xfId="6708"/>
    <cellStyle name="60% - Акцент4 2 8 8" xfId="6905"/>
    <cellStyle name="60% - Акцент4 2 8 9" xfId="7135"/>
    <cellStyle name="60% - Акцент4 2 9" xfId="2149"/>
    <cellStyle name="60% — акцент4 2 9" xfId="5639"/>
    <cellStyle name="60% - Акцент4 2 9 10" xfId="7574"/>
    <cellStyle name="60% - Акцент4 2 9 11" xfId="7797"/>
    <cellStyle name="60% - Акцент4 2 9 12" xfId="8019"/>
    <cellStyle name="60% - Акцент4 2 9 13" xfId="10100"/>
    <cellStyle name="60% - Акцент4 2 9 14" xfId="10881"/>
    <cellStyle name="60% - Акцент4 2 9 15" xfId="10973"/>
    <cellStyle name="60% - Акцент4 2 9 16" xfId="10803"/>
    <cellStyle name="60% - Акцент4 2 9 17" xfId="11051"/>
    <cellStyle name="60% - Акцент4 2 9 18" xfId="10462"/>
    <cellStyle name="60% - Акцент4 2 9 19" xfId="11233"/>
    <cellStyle name="60% - Акцент4 2 9 2" xfId="4864"/>
    <cellStyle name="60% - Акцент4 2 9 20" xfId="11468"/>
    <cellStyle name="60% - Акцент4 2 9 21" xfId="11703"/>
    <cellStyle name="60% - Акцент4 2 9 22" xfId="11938"/>
    <cellStyle name="60% - Акцент4 2 9 23" xfId="12173"/>
    <cellStyle name="60% - Акцент4 2 9 24" xfId="12408"/>
    <cellStyle name="60% - Акцент4 2 9 25" xfId="12643"/>
    <cellStyle name="60% - Акцент4 2 9 26" xfId="12878"/>
    <cellStyle name="60% - Акцент4 2 9 27" xfId="13113"/>
    <cellStyle name="60% - Акцент4 2 9 28" xfId="13348"/>
    <cellStyle name="60% - Акцент4 2 9 29" xfId="13583"/>
    <cellStyle name="60% - Акцент4 2 9 3" xfId="5992"/>
    <cellStyle name="60% - Акцент4 2 9 30" xfId="13817"/>
    <cellStyle name="60% - Акцент4 2 9 31" xfId="14046"/>
    <cellStyle name="60% - Акцент4 2 9 32" xfId="14274"/>
    <cellStyle name="60% - Акцент4 2 9 33" xfId="14467"/>
    <cellStyle name="60% - Акцент4 2 9 34" xfId="14716"/>
    <cellStyle name="60% - Акцент4 2 9 4" xfId="5302"/>
    <cellStyle name="60% - Акцент4 2 9 5" xfId="6315"/>
    <cellStyle name="60% - Акцент4 2 9 6" xfId="6707"/>
    <cellStyle name="60% - Акцент4 2 9 7" xfId="6904"/>
    <cellStyle name="60% - Акцент4 2 9 8" xfId="7134"/>
    <cellStyle name="60% - Акцент4 2 9 9" xfId="7347"/>
    <cellStyle name="60% - Акцент4 2_МФ тепловой баланс 2015 дубль 3" xfId="2150"/>
    <cellStyle name="60% — акцент4 20" xfId="2151"/>
    <cellStyle name="60% — акцент4 21" xfId="2152"/>
    <cellStyle name="60% — акцент4 22" xfId="4853"/>
    <cellStyle name="60% — акцент4 23" xfId="5757"/>
    <cellStyle name="60% — акцент4 24" xfId="5870"/>
    <cellStyle name="60% — акцент4 25" xfId="5741"/>
    <cellStyle name="60% — акцент4 26" xfId="5894"/>
    <cellStyle name="60% — акцент4 27" xfId="5704"/>
    <cellStyle name="60% — акцент4 28" xfId="5939"/>
    <cellStyle name="60% — акцент4 29" xfId="5618"/>
    <cellStyle name="60% - Акцент4 3" xfId="2153"/>
    <cellStyle name="60% — акцент4 3" xfId="2154"/>
    <cellStyle name="60% - Акцент4 3 10" xfId="2155"/>
    <cellStyle name="60% - Акцент4 3 10 2" xfId="4866"/>
    <cellStyle name="60% - Акцент4 3 10 3" xfId="10102"/>
    <cellStyle name="60% - Акцент4 3 11" xfId="2156"/>
    <cellStyle name="60% - Акцент4 3 12" xfId="4865"/>
    <cellStyle name="60% - Акцент4 3 13" xfId="5767"/>
    <cellStyle name="60% - Акцент4 3 14" xfId="5858"/>
    <cellStyle name="60% - Акцент4 3 15" xfId="5754"/>
    <cellStyle name="60% - Акцент4 3 16" xfId="5876"/>
    <cellStyle name="60% - Акцент4 3 17" xfId="5728"/>
    <cellStyle name="60% - Акцент4 3 18" xfId="5908"/>
    <cellStyle name="60% - Акцент4 3 19" xfId="5658"/>
    <cellStyle name="60% - Акцент4 3 2" xfId="2157"/>
    <cellStyle name="60% - Акцент4 3 2 2" xfId="4867"/>
    <cellStyle name="60% - Акцент4 3 2 3" xfId="8879"/>
    <cellStyle name="60% - Акцент4 3 20" xfId="5991"/>
    <cellStyle name="60% - Акцент4 3 21" xfId="5277"/>
    <cellStyle name="60% - Акцент4 3 22" xfId="6314"/>
    <cellStyle name="60% - Акцент4 3 23" xfId="6682"/>
    <cellStyle name="60% - Акцент4 3 24" xfId="6866"/>
    <cellStyle name="60% - Акцент4 3 25" xfId="7106"/>
    <cellStyle name="60% - Акцент4 3 26" xfId="7319"/>
    <cellStyle name="60% - Акцент4 3 27" xfId="7546"/>
    <cellStyle name="60% - Акцент4 3 28" xfId="7769"/>
    <cellStyle name="60% - Акцент4 3 29" xfId="7991"/>
    <cellStyle name="60% - Акцент4 3 3" xfId="2158"/>
    <cellStyle name="60% - Акцент4 3 3 2" xfId="4868"/>
    <cellStyle name="60% - Акцент4 3 3 3" xfId="10104"/>
    <cellStyle name="60% - Акцент4 3 30" xfId="8878"/>
    <cellStyle name="60% - Акцент4 3 31" xfId="9121"/>
    <cellStyle name="60% - Акцент4 3 32" xfId="9148"/>
    <cellStyle name="60% - Акцент4 3 33" xfId="9281"/>
    <cellStyle name="60% - Акцент4 3 34" xfId="9213"/>
    <cellStyle name="60% - Акцент4 3 35" xfId="9345"/>
    <cellStyle name="60% - Акцент4 3 36" xfId="9434"/>
    <cellStyle name="60% - Акцент4 3 37" xfId="9070"/>
    <cellStyle name="60% - Акцент4 3 38" xfId="9676"/>
    <cellStyle name="60% - Акцент4 3 39" xfId="10101"/>
    <cellStyle name="60% - Акцент4 3 4" xfId="2159"/>
    <cellStyle name="60% - Акцент4 3 4 2" xfId="4869"/>
    <cellStyle name="60% - Акцент4 3 4 3" xfId="10105"/>
    <cellStyle name="60% - Акцент4 3 40" xfId="10882"/>
    <cellStyle name="60% - Акцент4 3 41" xfId="10972"/>
    <cellStyle name="60% - Акцент4 3 42" xfId="10817"/>
    <cellStyle name="60% - Акцент4 3 43" xfId="11037"/>
    <cellStyle name="60% - Акцент4 3 44" xfId="10347"/>
    <cellStyle name="60% - Акцент4 3 45" xfId="11205"/>
    <cellStyle name="60% - Акцент4 3 46" xfId="11440"/>
    <cellStyle name="60% - Акцент4 3 47" xfId="11675"/>
    <cellStyle name="60% - Акцент4 3 48" xfId="11910"/>
    <cellStyle name="60% - Акцент4 3 49" xfId="12145"/>
    <cellStyle name="60% - Акцент4 3 5" xfId="2160"/>
    <cellStyle name="60% - Акцент4 3 5 2" xfId="4870"/>
    <cellStyle name="60% - Акцент4 3 5 3" xfId="10106"/>
    <cellStyle name="60% - Акцент4 3 50" xfId="12380"/>
    <cellStyle name="60% - Акцент4 3 51" xfId="12615"/>
    <cellStyle name="60% - Акцент4 3 52" xfId="12850"/>
    <cellStyle name="60% - Акцент4 3 53" xfId="13085"/>
    <cellStyle name="60% - Акцент4 3 54" xfId="13320"/>
    <cellStyle name="60% - Акцент4 3 55" xfId="13555"/>
    <cellStyle name="60% - Акцент4 3 56" xfId="13789"/>
    <cellStyle name="60% - Акцент4 3 57" xfId="14018"/>
    <cellStyle name="60% - Акцент4 3 58" xfId="14246"/>
    <cellStyle name="60% - Акцент4 3 59" xfId="14466"/>
    <cellStyle name="60% - Акцент4 3 6" xfId="2161"/>
    <cellStyle name="60% - Акцент4 3 6 2" xfId="4871"/>
    <cellStyle name="60% - Акцент4 3 6 3" xfId="10107"/>
    <cellStyle name="60% - Акцент4 3 60" xfId="14715"/>
    <cellStyle name="60% - Акцент4 3 61" xfId="15567"/>
    <cellStyle name="60% - Акцент4 3 62" xfId="15590"/>
    <cellStyle name="60% - Акцент4 3 63" xfId="15504"/>
    <cellStyle name="60% - Акцент4 3 7" xfId="2162"/>
    <cellStyle name="60% - Акцент4 3 7 2" xfId="4872"/>
    <cellStyle name="60% - Акцент4 3 7 3" xfId="10108"/>
    <cellStyle name="60% - Акцент4 3 8" xfId="2163"/>
    <cellStyle name="60% - Акцент4 3 8 2" xfId="4873"/>
    <cellStyle name="60% - Акцент4 3 8 3" xfId="10109"/>
    <cellStyle name="60% - Акцент4 3 9" xfId="2164"/>
    <cellStyle name="60% - Акцент4 3 9 2" xfId="4874"/>
    <cellStyle name="60% - Акцент4 3 9 3" xfId="10110"/>
    <cellStyle name="60% - Акцент4 3_МФ тепловой баланс 2015 дубль 3" xfId="2165"/>
    <cellStyle name="60% — акцент4 30" xfId="6037"/>
    <cellStyle name="60% — акцент4 31" xfId="6222"/>
    <cellStyle name="60% — акцент4 32" xfId="6383"/>
    <cellStyle name="60% — акцент4 33" xfId="6754"/>
    <cellStyle name="60% — акцент4 34" xfId="6953"/>
    <cellStyle name="60% — акцент4 35" xfId="7197"/>
    <cellStyle name="60% — акцент4 36" xfId="7410"/>
    <cellStyle name="60% — акцент4 37" xfId="7637"/>
    <cellStyle name="60% — акцент4 38" xfId="7860"/>
    <cellStyle name="60% — акцент4 39" xfId="8082"/>
    <cellStyle name="60% - Акцент4 4" xfId="2166"/>
    <cellStyle name="60% — акцент4 4" xfId="2167"/>
    <cellStyle name="60% - Акцент4 4 2" xfId="2168"/>
    <cellStyle name="60% - Акцент4 4_МФ тепловой баланс 2015 дубль 3" xfId="2169"/>
    <cellStyle name="60% — акцент4 40" xfId="8874"/>
    <cellStyle name="60% — акцент4 41" xfId="9117"/>
    <cellStyle name="60% — акцент4 42" xfId="9152"/>
    <cellStyle name="60% — акцент4 43" xfId="9285"/>
    <cellStyle name="60% — акцент4 44" xfId="9236"/>
    <cellStyle name="60% — акцент4 45" xfId="9370"/>
    <cellStyle name="60% — акцент4 46" xfId="9459"/>
    <cellStyle name="60% — акцент4 47" xfId="8980"/>
    <cellStyle name="60% — акцент4 48" xfId="9680"/>
    <cellStyle name="60% — акцент4 49" xfId="10089"/>
    <cellStyle name="60% - Акцент4 5" xfId="2170"/>
    <cellStyle name="60% — акцент4 5" xfId="2171"/>
    <cellStyle name="60% - Акцент4 5 2" xfId="2172"/>
    <cellStyle name="60% - Акцент4 5_МФ тепловой баланс 2015 дубль 3" xfId="2173"/>
    <cellStyle name="60% — акцент4 50" xfId="10870"/>
    <cellStyle name="60% — акцент4 51" xfId="10984"/>
    <cellStyle name="60% — акцент4 52" xfId="10779"/>
    <cellStyle name="60% — акцент4 53" xfId="11075"/>
    <cellStyle name="60% — акцент4 54" xfId="10613"/>
    <cellStyle name="60% — акцент4 55" xfId="11296"/>
    <cellStyle name="60% — акцент4 56" xfId="11531"/>
    <cellStyle name="60% — акцент4 57" xfId="11766"/>
    <cellStyle name="60% — акцент4 58" xfId="12001"/>
    <cellStyle name="60% — акцент4 59" xfId="12236"/>
    <cellStyle name="60% - Акцент4 6" xfId="2174"/>
    <cellStyle name="60% — акцент4 6" xfId="2175"/>
    <cellStyle name="60% - Акцент4 6 2" xfId="2176"/>
    <cellStyle name="60% - Акцент4 6_МФ тепловой баланс 2015 дубль 3" xfId="2177"/>
    <cellStyle name="60% — акцент4 60" xfId="12471"/>
    <cellStyle name="60% — акцент4 61" xfId="12706"/>
    <cellStyle name="60% — акцент4 62" xfId="12941"/>
    <cellStyle name="60% — акцент4 63" xfId="13176"/>
    <cellStyle name="60% — акцент4 64" xfId="13411"/>
    <cellStyle name="60% — акцент4 65" xfId="13646"/>
    <cellStyle name="60% — акцент4 66" xfId="13880"/>
    <cellStyle name="60% — акцент4 67" xfId="14109"/>
    <cellStyle name="60% — акцент4 68" xfId="14337"/>
    <cellStyle name="60% — акцент4 69" xfId="14557"/>
    <cellStyle name="60% - Акцент4 7" xfId="2178"/>
    <cellStyle name="60% — акцент4 7" xfId="2179"/>
    <cellStyle name="60% - Акцент4 7 2" xfId="2180"/>
    <cellStyle name="60% - Акцент4 7_МФ тепловой баланс 2015 дубль 3" xfId="2181"/>
    <cellStyle name="60% — акцент4 70" xfId="14779"/>
    <cellStyle name="60% — акцент4 71" xfId="15563"/>
    <cellStyle name="60% — акцент4 72" xfId="15594"/>
    <cellStyle name="60% — акцент4 73" xfId="15480"/>
    <cellStyle name="60% - Акцент4 8" xfId="2182"/>
    <cellStyle name="60% — акцент4 8" xfId="2183"/>
    <cellStyle name="60% - Акцент4 8 2" xfId="2184"/>
    <cellStyle name="60% - Акцент4 9" xfId="2185"/>
    <cellStyle name="60% — акцент4 9" xfId="2186"/>
    <cellStyle name="60% - Акцент4 9 2" xfId="2187"/>
    <cellStyle name="60% — акцент5" xfId="2188"/>
    <cellStyle name="60% - Акцент5 10" xfId="2189"/>
    <cellStyle name="60% — акцент5 10" xfId="2190"/>
    <cellStyle name="60% — акцент5 11" xfId="2191"/>
    <cellStyle name="60% — акцент5 12" xfId="2192"/>
    <cellStyle name="60% — акцент5 13" xfId="2193"/>
    <cellStyle name="60% — акцент5 14" xfId="2194"/>
    <cellStyle name="60% — акцент5 15" xfId="2195"/>
    <cellStyle name="60% — акцент5 16" xfId="2196"/>
    <cellStyle name="60% — акцент5 17" xfId="2197"/>
    <cellStyle name="60% — акцент5 18" xfId="2198"/>
    <cellStyle name="60% — акцент5 19" xfId="2199"/>
    <cellStyle name="60% - Акцент5 2" xfId="2200"/>
    <cellStyle name="60% — акцент5 2" xfId="2201"/>
    <cellStyle name="60% - Акцент5 2 10" xfId="2202"/>
    <cellStyle name="60% — акцент5 2 10" xfId="5941"/>
    <cellStyle name="60% - Акцент5 2 10 10" xfId="7713"/>
    <cellStyle name="60% - Акцент5 2 10 11" xfId="7935"/>
    <cellStyle name="60% - Акцент5 2 10 12" xfId="10114"/>
    <cellStyle name="60% - Акцент5 2 10 13" xfId="10895"/>
    <cellStyle name="60% - Акцент5 2 10 14" xfId="10959"/>
    <cellStyle name="60% - Акцент5 2 10 15" xfId="10843"/>
    <cellStyle name="60% - Акцент5 2 10 16" xfId="11011"/>
    <cellStyle name="60% - Акцент5 2 10 17" xfId="9773"/>
    <cellStyle name="60% - Акцент5 2 10 18" xfId="11140"/>
    <cellStyle name="60% - Акцент5 2 10 19" xfId="11375"/>
    <cellStyle name="60% - Акцент5 2 10 2" xfId="4878"/>
    <cellStyle name="60% - Акцент5 2 10 20" xfId="11610"/>
    <cellStyle name="60% - Акцент5 2 10 21" xfId="11845"/>
    <cellStyle name="60% - Акцент5 2 10 22" xfId="12080"/>
    <cellStyle name="60% - Акцент5 2 10 23" xfId="12315"/>
    <cellStyle name="60% - Акцент5 2 10 24" xfId="12550"/>
    <cellStyle name="60% - Акцент5 2 10 25" xfId="12785"/>
    <cellStyle name="60% - Акцент5 2 10 26" xfId="13020"/>
    <cellStyle name="60% - Акцент5 2 10 27" xfId="13255"/>
    <cellStyle name="60% - Акцент5 2 10 28" xfId="13490"/>
    <cellStyle name="60% - Акцент5 2 10 29" xfId="13725"/>
    <cellStyle name="60% - Акцент5 2 10 3" xfId="5557"/>
    <cellStyle name="60% - Акцент5 2 10 30" xfId="13959"/>
    <cellStyle name="60% - Акцент5 2 10 31" xfId="14185"/>
    <cellStyle name="60% - Акцент5 2 10 32" xfId="14410"/>
    <cellStyle name="60% - Акцент5 2 10 33" xfId="14632"/>
    <cellStyle name="60% - Акцент5 2 10 4" xfId="6136"/>
    <cellStyle name="60% - Акцент5 2 10 5" xfId="6441"/>
    <cellStyle name="60% - Акцент5 2 10 6" xfId="6632"/>
    <cellStyle name="60% - Акцент5 2 10 7" xfId="7041"/>
    <cellStyle name="60% - Акцент5 2 10 8" xfId="7259"/>
    <cellStyle name="60% - Акцент5 2 10 9" xfId="7486"/>
    <cellStyle name="60% - Акцент5 2 11" xfId="4876"/>
    <cellStyle name="60% — акцент5 2 11" xfId="5555"/>
    <cellStyle name="60% - Акцент5 2 12" xfId="5777"/>
    <cellStyle name="60% — акцент5 2 12" xfId="6137"/>
    <cellStyle name="60% - Акцент5 2 13" xfId="5847"/>
    <cellStyle name="60% — акцент5 2 13" xfId="6443"/>
    <cellStyle name="60% - Акцент5 2 14" xfId="5768"/>
    <cellStyle name="60% — акцент5 2 14" xfId="6633"/>
    <cellStyle name="60% - Акцент5 2 15" xfId="5860"/>
    <cellStyle name="60% — акцент5 2 15" xfId="7042"/>
    <cellStyle name="60% - Акцент5 2 16" xfId="5750"/>
    <cellStyle name="60% — акцент5 2 16" xfId="7260"/>
    <cellStyle name="60% - Акцент5 2 17" xfId="5895"/>
    <cellStyle name="60% — акцент5 2 17" xfId="7487"/>
    <cellStyle name="60% - Акцент5 2 18" xfId="5698"/>
    <cellStyle name="60% — акцент5 2 18" xfId="7714"/>
    <cellStyle name="60% - Акцент5 2 19" xfId="5942"/>
    <cellStyle name="60% — акцент5 2 19" xfId="7936"/>
    <cellStyle name="60% - Акцент5 2 2" xfId="2203"/>
    <cellStyle name="60% — акцент5 2 2" xfId="4877"/>
    <cellStyle name="60% - Акцент5 2 2 10" xfId="5702"/>
    <cellStyle name="60% - Акцент5 2 2 11" xfId="5930"/>
    <cellStyle name="60% - Акцент5 2 2 12" xfId="5566"/>
    <cellStyle name="60% - Акцент5 2 2 13" xfId="6102"/>
    <cellStyle name="60% - Акцент5 2 2 14" xfId="6440"/>
    <cellStyle name="60% - Акцент5 2 2 15" xfId="6631"/>
    <cellStyle name="60% - Акцент5 2 2 16" xfId="7040"/>
    <cellStyle name="60% - Акцент5 2 2 17" xfId="7258"/>
    <cellStyle name="60% - Акцент5 2 2 18" xfId="7485"/>
    <cellStyle name="60% - Акцент5 2 2 19" xfId="7712"/>
    <cellStyle name="60% - Акцент5 2 2 2" xfId="2204"/>
    <cellStyle name="60% - Акцент5 2 2 20" xfId="7934"/>
    <cellStyle name="60% - Акцент5 2 2 21" xfId="8883"/>
    <cellStyle name="60% - Акцент5 2 2 22" xfId="9126"/>
    <cellStyle name="60% - Акцент5 2 2 23" xfId="9143"/>
    <cellStyle name="60% - Акцент5 2 2 24" xfId="9276"/>
    <cellStyle name="60% - Акцент5 2 2 25" xfId="9183"/>
    <cellStyle name="60% - Акцент5 2 2 26" xfId="9315"/>
    <cellStyle name="60% - Акцент5 2 2 27" xfId="9405"/>
    <cellStyle name="60% - Акцент5 2 2 28" xfId="9099"/>
    <cellStyle name="60% - Акцент5 2 2 29" xfId="9672"/>
    <cellStyle name="60% - Акцент5 2 2 3" xfId="4879"/>
    <cellStyle name="60% - Акцент5 2 2 30" xfId="10115"/>
    <cellStyle name="60% - Акцент5 2 2 31" xfId="10896"/>
    <cellStyle name="60% - Акцент5 2 2 32" xfId="10958"/>
    <cellStyle name="60% - Акцент5 2 2 33" xfId="10844"/>
    <cellStyle name="60% - Акцент5 2 2 34" xfId="11010"/>
    <cellStyle name="60% - Акцент5 2 2 35" xfId="10714"/>
    <cellStyle name="60% - Акцент5 2 2 36" xfId="11139"/>
    <cellStyle name="60% - Акцент5 2 2 37" xfId="11374"/>
    <cellStyle name="60% - Акцент5 2 2 38" xfId="11609"/>
    <cellStyle name="60% - Акцент5 2 2 39" xfId="11844"/>
    <cellStyle name="60% - Акцент5 2 2 4" xfId="5780"/>
    <cellStyle name="60% - Акцент5 2 2 40" xfId="12079"/>
    <cellStyle name="60% - Акцент5 2 2 41" xfId="12314"/>
    <cellStyle name="60% - Акцент5 2 2 42" xfId="12549"/>
    <cellStyle name="60% - Акцент5 2 2 43" xfId="12784"/>
    <cellStyle name="60% - Акцент5 2 2 44" xfId="13019"/>
    <cellStyle name="60% - Акцент5 2 2 45" xfId="13254"/>
    <cellStyle name="60% - Акцент5 2 2 46" xfId="13489"/>
    <cellStyle name="60% - Акцент5 2 2 47" xfId="13724"/>
    <cellStyle name="60% - Акцент5 2 2 48" xfId="13958"/>
    <cellStyle name="60% - Акцент5 2 2 49" xfId="14184"/>
    <cellStyle name="60% - Акцент5 2 2 5" xfId="5844"/>
    <cellStyle name="60% - Акцент5 2 2 50" xfId="14409"/>
    <cellStyle name="60% - Акцент5 2 2 51" xfId="14631"/>
    <cellStyle name="60% - Акцент5 2 2 52" xfId="15572"/>
    <cellStyle name="60% - Акцент5 2 2 53" xfId="15586"/>
    <cellStyle name="60% - Акцент5 2 2 54" xfId="15533"/>
    <cellStyle name="60% - Акцент5 2 2 6" xfId="5771"/>
    <cellStyle name="60% - Акцент5 2 2 7" xfId="5856"/>
    <cellStyle name="60% - Акцент5 2 2 8" xfId="5753"/>
    <cellStyle name="60% - Акцент5 2 2 9" xfId="5879"/>
    <cellStyle name="60% - Акцент5 2 20" xfId="5542"/>
    <cellStyle name="60% — акцент5 2 20" xfId="8882"/>
    <cellStyle name="60% - Акцент5 2 21" xfId="6138"/>
    <cellStyle name="60% — акцент5 2 21" xfId="9125"/>
    <cellStyle name="60% - Акцент5 2 22" xfId="6452"/>
    <cellStyle name="60% — акцент5 2 22" xfId="9144"/>
    <cellStyle name="60% - Акцент5 2 23" xfId="6634"/>
    <cellStyle name="60% — акцент5 2 23" xfId="9277"/>
    <cellStyle name="60% - Акцент5 2 24" xfId="7043"/>
    <cellStyle name="60% — акцент5 2 24" xfId="9189"/>
    <cellStyle name="60% - Акцент5 2 25" xfId="7261"/>
    <cellStyle name="60% — акцент5 2 25" xfId="9321"/>
    <cellStyle name="60% - Акцент5 2 26" xfId="7488"/>
    <cellStyle name="60% — акцент5 2 26" xfId="9411"/>
    <cellStyle name="60% - Акцент5 2 27" xfId="7715"/>
    <cellStyle name="60% — акцент5 2 27" xfId="9093"/>
    <cellStyle name="60% - Акцент5 2 28" xfId="7937"/>
    <cellStyle name="60% — акцент5 2 28" xfId="9673"/>
    <cellStyle name="60% - Акцент5 2 29" xfId="8881"/>
    <cellStyle name="60% — акцент5 2 29" xfId="10113"/>
    <cellStyle name="60% - Акцент5 2 3" xfId="2205"/>
    <cellStyle name="60% — акцент5 2 3" xfId="5778"/>
    <cellStyle name="60% - Акцент5 2 3 10" xfId="5594"/>
    <cellStyle name="60% - Акцент5 2 3 11" xfId="6057"/>
    <cellStyle name="60% - Акцент5 2 3 12" xfId="6439"/>
    <cellStyle name="60% - Акцент5 2 3 13" xfId="6630"/>
    <cellStyle name="60% - Акцент5 2 3 14" xfId="7039"/>
    <cellStyle name="60% - Акцент5 2 3 15" xfId="7257"/>
    <cellStyle name="60% - Акцент5 2 3 16" xfId="7484"/>
    <cellStyle name="60% - Акцент5 2 3 17" xfId="7711"/>
    <cellStyle name="60% - Акцент5 2 3 18" xfId="7933"/>
    <cellStyle name="60% - Акцент5 2 3 19" xfId="10116"/>
    <cellStyle name="60% - Акцент5 2 3 2" xfId="4880"/>
    <cellStyle name="60% - Акцент5 2 3 20" xfId="10897"/>
    <cellStyle name="60% - Акцент5 2 3 21" xfId="10957"/>
    <cellStyle name="60% - Акцент5 2 3 22" xfId="10845"/>
    <cellStyle name="60% - Акцент5 2 3 23" xfId="11009"/>
    <cellStyle name="60% - Акцент5 2 3 24" xfId="10715"/>
    <cellStyle name="60% - Акцент5 2 3 25" xfId="11138"/>
    <cellStyle name="60% - Акцент5 2 3 26" xfId="11373"/>
    <cellStyle name="60% - Акцент5 2 3 27" xfId="11608"/>
    <cellStyle name="60% - Акцент5 2 3 28" xfId="11843"/>
    <cellStyle name="60% - Акцент5 2 3 29" xfId="12078"/>
    <cellStyle name="60% - Акцент5 2 3 3" xfId="5843"/>
    <cellStyle name="60% - Акцент5 2 3 30" xfId="12313"/>
    <cellStyle name="60% - Акцент5 2 3 31" xfId="12548"/>
    <cellStyle name="60% - Акцент5 2 3 32" xfId="12783"/>
    <cellStyle name="60% - Акцент5 2 3 33" xfId="13018"/>
    <cellStyle name="60% - Акцент5 2 3 34" xfId="13253"/>
    <cellStyle name="60% - Акцент5 2 3 35" xfId="13488"/>
    <cellStyle name="60% - Акцент5 2 3 36" xfId="13723"/>
    <cellStyle name="60% - Акцент5 2 3 37" xfId="13957"/>
    <cellStyle name="60% - Акцент5 2 3 38" xfId="14183"/>
    <cellStyle name="60% - Акцент5 2 3 39" xfId="14395"/>
    <cellStyle name="60% - Акцент5 2 3 4" xfId="5772"/>
    <cellStyle name="60% - Акцент5 2 3 40" xfId="14630"/>
    <cellStyle name="60% - Акцент5 2 3 5" xfId="5855"/>
    <cellStyle name="60% - Акцент5 2 3 6" xfId="5755"/>
    <cellStyle name="60% - Акцент5 2 3 7" xfId="5878"/>
    <cellStyle name="60% - Акцент5 2 3 8" xfId="5707"/>
    <cellStyle name="60% - Акцент5 2 3 9" xfId="5919"/>
    <cellStyle name="60% - Акцент5 2 30" xfId="9124"/>
    <cellStyle name="60% — акцент5 2 30" xfId="10894"/>
    <cellStyle name="60% - Акцент5 2 31" xfId="9145"/>
    <cellStyle name="60% — акцент5 2 31" xfId="10960"/>
    <cellStyle name="60% - Акцент5 2 32" xfId="9278"/>
    <cellStyle name="60% — акцент5 2 32" xfId="10842"/>
    <cellStyle name="60% - Акцент5 2 33" xfId="9195"/>
    <cellStyle name="60% — акцент5 2 33" xfId="11012"/>
    <cellStyle name="60% - Акцент5 2 34" xfId="9327"/>
    <cellStyle name="60% — акцент5 2 34" xfId="9795"/>
    <cellStyle name="60% - Акцент5 2 35" xfId="9417"/>
    <cellStyle name="60% — акцент5 2 35" xfId="11141"/>
    <cellStyle name="60% - Акцент5 2 36" xfId="9087"/>
    <cellStyle name="60% — акцент5 2 36" xfId="11376"/>
    <cellStyle name="60% - Акцент5 2 37" xfId="9674"/>
    <cellStyle name="60% — акцент5 2 37" xfId="11611"/>
    <cellStyle name="60% - Акцент5 2 38" xfId="10112"/>
    <cellStyle name="60% — акцент5 2 38" xfId="11846"/>
    <cellStyle name="60% - Акцент5 2 39" xfId="10893"/>
    <cellStyle name="60% — акцент5 2 39" xfId="12081"/>
    <cellStyle name="60% - Акцент5 2 4" xfId="2206"/>
    <cellStyle name="60% — акцент5 2 4" xfId="5846"/>
    <cellStyle name="60% - Акцент5 2 4 10" xfId="6054"/>
    <cellStyle name="60% - Акцент5 2 4 11" xfId="6435"/>
    <cellStyle name="60% - Акцент5 2 4 12" xfId="6618"/>
    <cellStyle name="60% - Акцент5 2 4 13" xfId="7025"/>
    <cellStyle name="60% - Акцент5 2 4 14" xfId="7243"/>
    <cellStyle name="60% - Акцент5 2 4 15" xfId="7470"/>
    <cellStyle name="60% - Акцент5 2 4 16" xfId="7697"/>
    <cellStyle name="60% - Акцент5 2 4 17" xfId="7919"/>
    <cellStyle name="60% - Акцент5 2 4 18" xfId="10117"/>
    <cellStyle name="60% - Акцент5 2 4 19" xfId="10898"/>
    <cellStyle name="60% - Акцент5 2 4 2" xfId="4881"/>
    <cellStyle name="60% - Акцент5 2 4 20" xfId="10956"/>
    <cellStyle name="60% - Акцент5 2 4 21" xfId="10846"/>
    <cellStyle name="60% - Акцент5 2 4 22" xfId="11008"/>
    <cellStyle name="60% - Акцент5 2 4 23" xfId="10729"/>
    <cellStyle name="60% - Акцент5 2 4 24" xfId="11124"/>
    <cellStyle name="60% - Акцент5 2 4 25" xfId="11359"/>
    <cellStyle name="60% - Акцент5 2 4 26" xfId="11594"/>
    <cellStyle name="60% - Акцент5 2 4 27" xfId="11829"/>
    <cellStyle name="60% - Акцент5 2 4 28" xfId="12064"/>
    <cellStyle name="60% - Акцент5 2 4 29" xfId="12299"/>
    <cellStyle name="60% - Акцент5 2 4 3" xfId="5773"/>
    <cellStyle name="60% - Акцент5 2 4 30" xfId="12534"/>
    <cellStyle name="60% - Акцент5 2 4 31" xfId="12769"/>
    <cellStyle name="60% - Акцент5 2 4 32" xfId="13004"/>
    <cellStyle name="60% - Акцент5 2 4 33" xfId="13239"/>
    <cellStyle name="60% - Акцент5 2 4 34" xfId="13474"/>
    <cellStyle name="60% - Акцент5 2 4 35" xfId="13709"/>
    <cellStyle name="60% - Акцент5 2 4 36" xfId="13943"/>
    <cellStyle name="60% - Акцент5 2 4 37" xfId="14169"/>
    <cellStyle name="60% - Акцент5 2 4 38" xfId="14394"/>
    <cellStyle name="60% - Акцент5 2 4 39" xfId="14629"/>
    <cellStyle name="60% - Акцент5 2 4 4" xfId="5854"/>
    <cellStyle name="60% - Акцент5 2 4 5" xfId="5756"/>
    <cellStyle name="60% - Акцент5 2 4 6" xfId="5877"/>
    <cellStyle name="60% - Акцент5 2 4 7" xfId="5723"/>
    <cellStyle name="60% - Акцент5 2 4 8" xfId="5911"/>
    <cellStyle name="60% - Акцент5 2 4 9" xfId="5596"/>
    <cellStyle name="60% - Акцент5 2 40" xfId="10961"/>
    <cellStyle name="60% — акцент5 2 40" xfId="12316"/>
    <cellStyle name="60% - Акцент5 2 41" xfId="10841"/>
    <cellStyle name="60% — акцент5 2 41" xfId="12551"/>
    <cellStyle name="60% - Акцент5 2 42" xfId="11013"/>
    <cellStyle name="60% — акцент5 2 42" xfId="12786"/>
    <cellStyle name="60% - Акцент5 2 43" xfId="9817"/>
    <cellStyle name="60% — акцент5 2 43" xfId="13021"/>
    <cellStyle name="60% - Акцент5 2 44" xfId="11142"/>
    <cellStyle name="60% — акцент5 2 44" xfId="13256"/>
    <cellStyle name="60% - Акцент5 2 45" xfId="11377"/>
    <cellStyle name="60% — акцент5 2 45" xfId="13491"/>
    <cellStyle name="60% - Акцент5 2 46" xfId="11612"/>
    <cellStyle name="60% — акцент5 2 46" xfId="13726"/>
    <cellStyle name="60% - Акцент5 2 47" xfId="11847"/>
    <cellStyle name="60% — акцент5 2 47" xfId="13960"/>
    <cellStyle name="60% - Акцент5 2 48" xfId="12082"/>
    <cellStyle name="60% — акцент5 2 48" xfId="14186"/>
    <cellStyle name="60% - Акцент5 2 49" xfId="12317"/>
    <cellStyle name="60% — акцент5 2 49" xfId="14411"/>
    <cellStyle name="60% - Акцент5 2 5" xfId="2207"/>
    <cellStyle name="60% — акцент5 2 5" xfId="5769"/>
    <cellStyle name="60% - Акцент5 2 5 10" xfId="6429"/>
    <cellStyle name="60% - Акцент5 2 5 11" xfId="6607"/>
    <cellStyle name="60% - Акцент5 2 5 12" xfId="7024"/>
    <cellStyle name="60% - Акцент5 2 5 13" xfId="7242"/>
    <cellStyle name="60% - Акцент5 2 5 14" xfId="7469"/>
    <cellStyle name="60% - Акцент5 2 5 15" xfId="7696"/>
    <cellStyle name="60% - Акцент5 2 5 16" xfId="7918"/>
    <cellStyle name="60% - Акцент5 2 5 17" xfId="10118"/>
    <cellStyle name="60% - Акцент5 2 5 18" xfId="10899"/>
    <cellStyle name="60% - Акцент5 2 5 19" xfId="10955"/>
    <cellStyle name="60% - Акцент5 2 5 2" xfId="4882"/>
    <cellStyle name="60% - Акцент5 2 5 20" xfId="10847"/>
    <cellStyle name="60% - Акцент5 2 5 21" xfId="11007"/>
    <cellStyle name="60% - Акцент5 2 5 22" xfId="10730"/>
    <cellStyle name="60% - Акцент5 2 5 23" xfId="11123"/>
    <cellStyle name="60% - Акцент5 2 5 24" xfId="11358"/>
    <cellStyle name="60% - Акцент5 2 5 25" xfId="11593"/>
    <cellStyle name="60% - Акцент5 2 5 26" xfId="11828"/>
    <cellStyle name="60% - Акцент5 2 5 27" xfId="12063"/>
    <cellStyle name="60% - Акцент5 2 5 28" xfId="12298"/>
    <cellStyle name="60% - Акцент5 2 5 29" xfId="12533"/>
    <cellStyle name="60% - Акцент5 2 5 3" xfId="5853"/>
    <cellStyle name="60% - Акцент5 2 5 30" xfId="12768"/>
    <cellStyle name="60% - Акцент5 2 5 31" xfId="13003"/>
    <cellStyle name="60% - Акцент5 2 5 32" xfId="13238"/>
    <cellStyle name="60% - Акцент5 2 5 33" xfId="13473"/>
    <cellStyle name="60% - Акцент5 2 5 34" xfId="13708"/>
    <cellStyle name="60% - Акцент5 2 5 35" xfId="13942"/>
    <cellStyle name="60% - Акцент5 2 5 36" xfId="14168"/>
    <cellStyle name="60% - Акцент5 2 5 37" xfId="14368"/>
    <cellStyle name="60% - Акцент5 2 5 38" xfId="14615"/>
    <cellStyle name="60% - Акцент5 2 5 4" xfId="5760"/>
    <cellStyle name="60% - Акцент5 2 5 5" xfId="5875"/>
    <cellStyle name="60% - Акцент5 2 5 6" xfId="5724"/>
    <cellStyle name="60% - Акцент5 2 5 7" xfId="5907"/>
    <cellStyle name="60% - Акцент5 2 5 8" xfId="5608"/>
    <cellStyle name="60% - Акцент5 2 5 9" xfId="6052"/>
    <cellStyle name="60% - Акцент5 2 50" xfId="12552"/>
    <cellStyle name="60% — акцент5 2 50" xfId="14633"/>
    <cellStyle name="60% - Акцент5 2 51" xfId="12787"/>
    <cellStyle name="60% — акцент5 2 51" xfId="15571"/>
    <cellStyle name="60% - Акцент5 2 52" xfId="13022"/>
    <cellStyle name="60% — акцент5 2 52" xfId="15587"/>
    <cellStyle name="60% - Акцент5 2 53" xfId="13257"/>
    <cellStyle name="60% — акцент5 2 53" xfId="15527"/>
    <cellStyle name="60% - Акцент5 2 54" xfId="13492"/>
    <cellStyle name="60% - Акцент5 2 55" xfId="13727"/>
    <cellStyle name="60% - Акцент5 2 56" xfId="13961"/>
    <cellStyle name="60% - Акцент5 2 57" xfId="14187"/>
    <cellStyle name="60% - Акцент5 2 58" xfId="14412"/>
    <cellStyle name="60% - Акцент5 2 59" xfId="14634"/>
    <cellStyle name="60% - Акцент5 2 6" xfId="2208"/>
    <cellStyle name="60% — акцент5 2 6" xfId="5859"/>
    <cellStyle name="60% - Акцент5 2 6 10" xfId="6551"/>
    <cellStyle name="60% - Акцент5 2 6 11" xfId="6798"/>
    <cellStyle name="60% - Акцент5 2 6 12" xfId="6999"/>
    <cellStyle name="60% - Акцент5 2 6 13" xfId="7443"/>
    <cellStyle name="60% - Акцент5 2 6 14" xfId="7670"/>
    <cellStyle name="60% - Акцент5 2 6 15" xfId="7892"/>
    <cellStyle name="60% - Акцент5 2 6 16" xfId="10119"/>
    <cellStyle name="60% - Акцент5 2 6 17" xfId="10900"/>
    <cellStyle name="60% - Акцент5 2 6 18" xfId="10954"/>
    <cellStyle name="60% - Акцент5 2 6 19" xfId="10861"/>
    <cellStyle name="60% - Акцент5 2 6 2" xfId="4883"/>
    <cellStyle name="60% - Акцент5 2 6 20" xfId="10993"/>
    <cellStyle name="60% - Акцент5 2 6 21" xfId="10757"/>
    <cellStyle name="60% - Акцент5 2 6 22" xfId="11097"/>
    <cellStyle name="60% - Акцент5 2 6 23" xfId="11332"/>
    <cellStyle name="60% - Акцент5 2 6 24" xfId="11567"/>
    <cellStyle name="60% - Акцент5 2 6 25" xfId="11802"/>
    <cellStyle name="60% - Акцент5 2 6 26" xfId="12037"/>
    <cellStyle name="60% - Акцент5 2 6 27" xfId="12272"/>
    <cellStyle name="60% - Акцент5 2 6 28" xfId="12507"/>
    <cellStyle name="60% - Акцент5 2 6 29" xfId="12742"/>
    <cellStyle name="60% - Акцент5 2 6 3" xfId="5762"/>
    <cellStyle name="60% - Акцент5 2 6 30" xfId="12977"/>
    <cellStyle name="60% - Акцент5 2 6 31" xfId="13212"/>
    <cellStyle name="60% - Акцент5 2 6 32" xfId="13447"/>
    <cellStyle name="60% - Акцент5 2 6 33" xfId="13682"/>
    <cellStyle name="60% - Акцент5 2 6 34" xfId="13916"/>
    <cellStyle name="60% - Акцент5 2 6 35" xfId="14142"/>
    <cellStyle name="60% - Акцент5 2 6 36" xfId="14367"/>
    <cellStyle name="60% - Акцент5 2 6 37" xfId="14614"/>
    <cellStyle name="60% - Акцент5 2 6 4" xfId="5874"/>
    <cellStyle name="60% - Акцент5 2 6 5" xfId="5726"/>
    <cellStyle name="60% - Акцент5 2 6 6" xfId="5906"/>
    <cellStyle name="60% - Акцент5 2 6 7" xfId="5609"/>
    <cellStyle name="60% - Акцент5 2 6 8" xfId="6051"/>
    <cellStyle name="60% - Акцент5 2 6 9" xfId="6274"/>
    <cellStyle name="60% - Акцент5 2 60" xfId="15570"/>
    <cellStyle name="60% - Акцент5 2 61" xfId="15588"/>
    <cellStyle name="60% - Акцент5 2 62" xfId="15521"/>
    <cellStyle name="60% - Акцент5 2 7" xfId="2209"/>
    <cellStyle name="60% — акцент5 2 7" xfId="5751"/>
    <cellStyle name="60% - Акцент5 2 7 10" xfId="6797"/>
    <cellStyle name="60% - Акцент5 2 7 11" xfId="6998"/>
    <cellStyle name="60% - Акцент5 2 7 12" xfId="7442"/>
    <cellStyle name="60% - Акцент5 2 7 13" xfId="7669"/>
    <cellStyle name="60% - Акцент5 2 7 14" xfId="7891"/>
    <cellStyle name="60% - Акцент5 2 7 15" xfId="10120"/>
    <cellStyle name="60% - Акцент5 2 7 16" xfId="10901"/>
    <cellStyle name="60% - Акцент5 2 7 17" xfId="10953"/>
    <cellStyle name="60% - Акцент5 2 7 18" xfId="10862"/>
    <cellStyle name="60% - Акцент5 2 7 19" xfId="10992"/>
    <cellStyle name="60% - Акцент5 2 7 2" xfId="4884"/>
    <cellStyle name="60% - Акцент5 2 7 20" xfId="10758"/>
    <cellStyle name="60% - Акцент5 2 7 21" xfId="11096"/>
    <cellStyle name="60% - Акцент5 2 7 22" xfId="11331"/>
    <cellStyle name="60% - Акцент5 2 7 23" xfId="11566"/>
    <cellStyle name="60% - Акцент5 2 7 24" xfId="11801"/>
    <cellStyle name="60% - Акцент5 2 7 25" xfId="12036"/>
    <cellStyle name="60% - Акцент5 2 7 26" xfId="12271"/>
    <cellStyle name="60% - Акцент5 2 7 27" xfId="12506"/>
    <cellStyle name="60% - Акцент5 2 7 28" xfId="12741"/>
    <cellStyle name="60% - Акцент5 2 7 29" xfId="12976"/>
    <cellStyle name="60% - Акцент5 2 7 3" xfId="5873"/>
    <cellStyle name="60% - Акцент5 2 7 30" xfId="13211"/>
    <cellStyle name="60% - Акцент5 2 7 31" xfId="13446"/>
    <cellStyle name="60% - Акцент5 2 7 32" xfId="13681"/>
    <cellStyle name="60% - Акцент5 2 7 33" xfId="13915"/>
    <cellStyle name="60% - Акцент5 2 7 34" xfId="14141"/>
    <cellStyle name="60% - Акцент5 2 7 35" xfId="14366"/>
    <cellStyle name="60% - Акцент5 2 7 36" xfId="14588"/>
    <cellStyle name="60% - Акцент5 2 7 4" xfId="5729"/>
    <cellStyle name="60% - Акцент5 2 7 5" xfId="5904"/>
    <cellStyle name="60% - Акцент5 2 7 6" xfId="5610"/>
    <cellStyle name="60% - Акцент5 2 7 7" xfId="6050"/>
    <cellStyle name="60% - Акцент5 2 7 8" xfId="6262"/>
    <cellStyle name="60% - Акцент5 2 7 9" xfId="6550"/>
    <cellStyle name="60% - Акцент5 2 8" xfId="2210"/>
    <cellStyle name="60% — акцент5 2 8" xfId="5886"/>
    <cellStyle name="60% - Акцент5 2 8 10" xfId="6997"/>
    <cellStyle name="60% - Акцент5 2 8 11" xfId="7441"/>
    <cellStyle name="60% - Акцент5 2 8 12" xfId="7668"/>
    <cellStyle name="60% - Акцент5 2 8 13" xfId="7890"/>
    <cellStyle name="60% - Акцент5 2 8 14" xfId="10121"/>
    <cellStyle name="60% - Акцент5 2 8 15" xfId="10902"/>
    <cellStyle name="60% - Акцент5 2 8 16" xfId="10952"/>
    <cellStyle name="60% - Акцент5 2 8 17" xfId="10863"/>
    <cellStyle name="60% - Акцент5 2 8 18" xfId="10991"/>
    <cellStyle name="60% - Акцент5 2 8 19" xfId="10759"/>
    <cellStyle name="60% - Акцент5 2 8 2" xfId="4885"/>
    <cellStyle name="60% - Акцент5 2 8 20" xfId="11095"/>
    <cellStyle name="60% - Акцент5 2 8 21" xfId="11330"/>
    <cellStyle name="60% - Акцент5 2 8 22" xfId="11565"/>
    <cellStyle name="60% - Акцент5 2 8 23" xfId="11800"/>
    <cellStyle name="60% - Акцент5 2 8 24" xfId="12035"/>
    <cellStyle name="60% - Акцент5 2 8 25" xfId="12270"/>
    <cellStyle name="60% - Акцент5 2 8 26" xfId="12505"/>
    <cellStyle name="60% - Акцент5 2 8 27" xfId="12740"/>
    <cellStyle name="60% - Акцент5 2 8 28" xfId="12975"/>
    <cellStyle name="60% - Акцент5 2 8 29" xfId="13210"/>
    <cellStyle name="60% - Акцент5 2 8 3" xfId="5730"/>
    <cellStyle name="60% - Акцент5 2 8 30" xfId="13445"/>
    <cellStyle name="60% - Акцент5 2 8 31" xfId="13680"/>
    <cellStyle name="60% - Акцент5 2 8 32" xfId="13914"/>
    <cellStyle name="60% - Акцент5 2 8 33" xfId="14140"/>
    <cellStyle name="60% - Акцент5 2 8 34" xfId="14352"/>
    <cellStyle name="60% - Акцент5 2 8 35" xfId="14587"/>
    <cellStyle name="60% - Акцент5 2 8 4" xfId="5903"/>
    <cellStyle name="60% - Акцент5 2 8 5" xfId="5611"/>
    <cellStyle name="60% - Акцент5 2 8 6" xfId="6049"/>
    <cellStyle name="60% - Акцент5 2 8 7" xfId="6256"/>
    <cellStyle name="60% - Акцент5 2 8 8" xfId="6548"/>
    <cellStyle name="60% - Акцент5 2 8 9" xfId="6796"/>
    <cellStyle name="60% - Акцент5 2 9" xfId="2211"/>
    <cellStyle name="60% — акцент5 2 9" xfId="5700"/>
    <cellStyle name="60% - Акцент5 2 9 10" xfId="7427"/>
    <cellStyle name="60% - Акцент5 2 9 11" xfId="7654"/>
    <cellStyle name="60% - Акцент5 2 9 12" xfId="7876"/>
    <cellStyle name="60% - Акцент5 2 9 13" xfId="10122"/>
    <cellStyle name="60% - Акцент5 2 9 14" xfId="10903"/>
    <cellStyle name="60% - Акцент5 2 9 15" xfId="10951"/>
    <cellStyle name="60% - Акцент5 2 9 16" xfId="10864"/>
    <cellStyle name="60% - Акцент5 2 9 17" xfId="10990"/>
    <cellStyle name="60% - Акцент5 2 9 18" xfId="10773"/>
    <cellStyle name="60% - Акцент5 2 9 19" xfId="11081"/>
    <cellStyle name="60% - Акцент5 2 9 2" xfId="4886"/>
    <cellStyle name="60% - Акцент5 2 9 20" xfId="11316"/>
    <cellStyle name="60% - Акцент5 2 9 21" xfId="11551"/>
    <cellStyle name="60% - Акцент5 2 9 22" xfId="11786"/>
    <cellStyle name="60% - Акцент5 2 9 23" xfId="12021"/>
    <cellStyle name="60% - Акцент5 2 9 24" xfId="12256"/>
    <cellStyle name="60% - Акцент5 2 9 25" xfId="12491"/>
    <cellStyle name="60% - Акцент5 2 9 26" xfId="12726"/>
    <cellStyle name="60% - Акцент5 2 9 27" xfId="12961"/>
    <cellStyle name="60% - Акцент5 2 9 28" xfId="13196"/>
    <cellStyle name="60% - Акцент5 2 9 29" xfId="13431"/>
    <cellStyle name="60% - Акцент5 2 9 3" xfId="5901"/>
    <cellStyle name="60% - Акцент5 2 9 30" xfId="13666"/>
    <cellStyle name="60% - Акцент5 2 9 31" xfId="13900"/>
    <cellStyle name="60% - Акцент5 2 9 32" xfId="14126"/>
    <cellStyle name="60% - Акцент5 2 9 33" xfId="14111"/>
    <cellStyle name="60% - Акцент5 2 9 34" xfId="14586"/>
    <cellStyle name="60% - Акцент5 2 9 4" xfId="5612"/>
    <cellStyle name="60% - Акцент5 2 9 5" xfId="6048"/>
    <cellStyle name="60% - Акцент5 2 9 6" xfId="6239"/>
    <cellStyle name="60% - Акцент5 2 9 7" xfId="6547"/>
    <cellStyle name="60% - Акцент5 2 9 8" xfId="6771"/>
    <cellStyle name="60% - Акцент5 2 9 9" xfId="6971"/>
    <cellStyle name="60% - Акцент5 2_МФ тепловой баланс 2015 дубль 3" xfId="2212"/>
    <cellStyle name="60% — акцент5 20" xfId="2213"/>
    <cellStyle name="60% — акцент5 21" xfId="2214"/>
    <cellStyle name="60% — акцент5 22" xfId="4875"/>
    <cellStyle name="60% — акцент5 23" xfId="5776"/>
    <cellStyle name="60% — акцент5 24" xfId="5848"/>
    <cellStyle name="60% — акцент5 25" xfId="5766"/>
    <cellStyle name="60% — акцент5 26" xfId="5861"/>
    <cellStyle name="60% — акцент5 27" xfId="5749"/>
    <cellStyle name="60% — акцент5 28" xfId="5896"/>
    <cellStyle name="60% — акцент5 29" xfId="5697"/>
    <cellStyle name="60% - Акцент5 3" xfId="2215"/>
    <cellStyle name="60% — акцент5 3" xfId="2216"/>
    <cellStyle name="60% - Акцент5 3 10" xfId="2217"/>
    <cellStyle name="60% - Акцент5 3 10 2" xfId="4888"/>
    <cellStyle name="60% - Акцент5 3 10 3" xfId="10124"/>
    <cellStyle name="60% - Акцент5 3 11" xfId="2218"/>
    <cellStyle name="60% - Акцент5 3 12" xfId="4887"/>
    <cellStyle name="60% - Акцент5 3 13" xfId="5788"/>
    <cellStyle name="60% - Акцент5 3 14" xfId="5836"/>
    <cellStyle name="60% - Акцент5 3 15" xfId="5782"/>
    <cellStyle name="60% - Акцент5 3 16" xfId="5845"/>
    <cellStyle name="60% - Акцент5 3 17" xfId="5764"/>
    <cellStyle name="60% - Акцент5 3 18" xfId="5867"/>
    <cellStyle name="60% - Акцент5 3 19" xfId="5732"/>
    <cellStyle name="60% - Акцент5 3 2" xfId="2219"/>
    <cellStyle name="60% - Акцент5 3 2 2" xfId="4889"/>
    <cellStyle name="60% - Акцент5 3 2 3" xfId="8885"/>
    <cellStyle name="60% - Акцент5 3 20" xfId="5900"/>
    <cellStyle name="60% - Акцент5 3 21" xfId="5614"/>
    <cellStyle name="60% - Акцент5 3 22" xfId="6047"/>
    <cellStyle name="60% - Акцент5 3 23" xfId="6231"/>
    <cellStyle name="60% - Акцент5 3 24" xfId="6546"/>
    <cellStyle name="60% - Акцент5 3 25" xfId="6770"/>
    <cellStyle name="60% - Акцент5 3 26" xfId="6970"/>
    <cellStyle name="60% - Акцент5 3 27" xfId="7202"/>
    <cellStyle name="60% - Акцент5 3 28" xfId="7411"/>
    <cellStyle name="60% - Акцент5 3 29" xfId="7638"/>
    <cellStyle name="60% - Акцент5 3 3" xfId="2220"/>
    <cellStyle name="60% - Акцент5 3 3 2" xfId="4890"/>
    <cellStyle name="60% - Акцент5 3 3 3" xfId="10126"/>
    <cellStyle name="60% - Акцент5 3 30" xfId="8884"/>
    <cellStyle name="60% - Акцент5 3 31" xfId="9127"/>
    <cellStyle name="60% - Акцент5 3 32" xfId="9142"/>
    <cellStyle name="60% - Акцент5 3 33" xfId="9275"/>
    <cellStyle name="60% - Акцент5 3 34" xfId="9177"/>
    <cellStyle name="60% - Акцент5 3 35" xfId="9309"/>
    <cellStyle name="60% - Акцент5 3 36" xfId="9399"/>
    <cellStyle name="60% - Акцент5 3 37" xfId="9105"/>
    <cellStyle name="60% - Акцент5 3 38" xfId="9671"/>
    <cellStyle name="60% - Акцент5 3 39" xfId="10123"/>
    <cellStyle name="60% - Акцент5 3 4" xfId="2221"/>
    <cellStyle name="60% - Акцент5 3 4 2" xfId="4891"/>
    <cellStyle name="60% - Акцент5 3 4 3" xfId="10127"/>
    <cellStyle name="60% - Акцент5 3 40" xfId="10904"/>
    <cellStyle name="60% - Акцент5 3 41" xfId="10950"/>
    <cellStyle name="60% - Акцент5 3 42" xfId="10865"/>
    <cellStyle name="60% - Акцент5 3 43" xfId="10989"/>
    <cellStyle name="60% - Акцент5 3 44" xfId="10774"/>
    <cellStyle name="60% - Акцент5 3 45" xfId="11080"/>
    <cellStyle name="60% - Акцент5 3 46" xfId="10635"/>
    <cellStyle name="60% - Акцент5 3 47" xfId="11301"/>
    <cellStyle name="60% - Акцент5 3 48" xfId="11536"/>
    <cellStyle name="60% - Акцент5 3 49" xfId="11771"/>
    <cellStyle name="60% - Акцент5 3 5" xfId="2222"/>
    <cellStyle name="60% - Акцент5 3 5 2" xfId="4892"/>
    <cellStyle name="60% - Акцент5 3 5 3" xfId="10128"/>
    <cellStyle name="60% - Акцент5 3 50" xfId="12006"/>
    <cellStyle name="60% - Акцент5 3 51" xfId="12241"/>
    <cellStyle name="60% - Акцент5 3 52" xfId="12476"/>
    <cellStyle name="60% - Акцент5 3 53" xfId="12711"/>
    <cellStyle name="60% - Акцент5 3 54" xfId="12946"/>
    <cellStyle name="60% - Акцент5 3 55" xfId="13181"/>
    <cellStyle name="60% - Акцент5 3 56" xfId="13416"/>
    <cellStyle name="60% - Акцент5 3 57" xfId="13651"/>
    <cellStyle name="60% - Акцент5 3 58" xfId="13885"/>
    <cellStyle name="60% - Акцент5 3 59" xfId="14110"/>
    <cellStyle name="60% - Акцент5 3 6" xfId="2223"/>
    <cellStyle name="60% - Акцент5 3 6 2" xfId="4893"/>
    <cellStyle name="60% - Акцент5 3 6 3" xfId="10129"/>
    <cellStyle name="60% - Акцент5 3 60" xfId="14572"/>
    <cellStyle name="60% - Акцент5 3 61" xfId="15573"/>
    <cellStyle name="60% - Акцент5 3 62" xfId="15585"/>
    <cellStyle name="60% - Акцент5 3 63" xfId="15539"/>
    <cellStyle name="60% - Акцент5 3 7" xfId="2224"/>
    <cellStyle name="60% - Акцент5 3 7 2" xfId="4894"/>
    <cellStyle name="60% - Акцент5 3 7 3" xfId="10130"/>
    <cellStyle name="60% - Акцент5 3 8" xfId="2225"/>
    <cellStyle name="60% - Акцент5 3 8 2" xfId="4895"/>
    <cellStyle name="60% - Акцент5 3 8 3" xfId="10131"/>
    <cellStyle name="60% - Акцент5 3 9" xfId="2226"/>
    <cellStyle name="60% - Акцент5 3 9 2" xfId="4896"/>
    <cellStyle name="60% - Акцент5 3 9 3" xfId="10132"/>
    <cellStyle name="60% - Акцент5 3_МФ тепловой баланс 2015 дубль 3" xfId="2227"/>
    <cellStyle name="60% — акцент5 30" xfId="5948"/>
    <cellStyle name="60% — акцент5 31" xfId="5534"/>
    <cellStyle name="60% — акцент5 32" xfId="6139"/>
    <cellStyle name="60% — акцент5 33" xfId="6464"/>
    <cellStyle name="60% — акцент5 34" xfId="6635"/>
    <cellStyle name="60% — акцент5 35" xfId="7044"/>
    <cellStyle name="60% — акцент5 36" xfId="7262"/>
    <cellStyle name="60% — акцент5 37" xfId="7489"/>
    <cellStyle name="60% — акцент5 38" xfId="7716"/>
    <cellStyle name="60% — акцент5 39" xfId="7938"/>
    <cellStyle name="60% - Акцент5 4" xfId="2228"/>
    <cellStyle name="60% — акцент5 4" xfId="2229"/>
    <cellStyle name="60% - Акцент5 4 2" xfId="2230"/>
    <cellStyle name="60% - Акцент5 4_МФ тепловой баланс 2015 дубль 3" xfId="2231"/>
    <cellStyle name="60% — акцент5 40" xfId="8880"/>
    <cellStyle name="60% — акцент5 41" xfId="9123"/>
    <cellStyle name="60% — акцент5 42" xfId="9146"/>
    <cellStyle name="60% — акцент5 43" xfId="9279"/>
    <cellStyle name="60% — акцент5 44" xfId="9201"/>
    <cellStyle name="60% — акцент5 45" xfId="9333"/>
    <cellStyle name="60% — акцент5 46" xfId="9423"/>
    <cellStyle name="60% — акцент5 47" xfId="9081"/>
    <cellStyle name="60% — акцент5 48" xfId="9675"/>
    <cellStyle name="60% — акцент5 49" xfId="10111"/>
    <cellStyle name="60% - Акцент5 5" xfId="2232"/>
    <cellStyle name="60% — акцент5 5" xfId="2233"/>
    <cellStyle name="60% - Акцент5 5 2" xfId="2234"/>
    <cellStyle name="60% - Акцент5 5_МФ тепловой баланс 2015 дубль 3" xfId="2235"/>
    <cellStyle name="60% — акцент5 50" xfId="10892"/>
    <cellStyle name="60% — акцент5 51" xfId="10962"/>
    <cellStyle name="60% — акцент5 52" xfId="10840"/>
    <cellStyle name="60% — акцент5 53" xfId="11014"/>
    <cellStyle name="60% — акцент5 54" xfId="9839"/>
    <cellStyle name="60% — акцент5 55" xfId="11143"/>
    <cellStyle name="60% — акцент5 56" xfId="11378"/>
    <cellStyle name="60% — акцент5 57" xfId="11613"/>
    <cellStyle name="60% — акцент5 58" xfId="11848"/>
    <cellStyle name="60% — акцент5 59" xfId="12083"/>
    <cellStyle name="60% - Акцент5 6" xfId="2236"/>
    <cellStyle name="60% — акцент5 6" xfId="2237"/>
    <cellStyle name="60% - Акцент5 6 2" xfId="2238"/>
    <cellStyle name="60% - Акцент5 6_МФ тепловой баланс 2015 дубль 3" xfId="2239"/>
    <cellStyle name="60% — акцент5 60" xfId="12318"/>
    <cellStyle name="60% — акцент5 61" xfId="12553"/>
    <cellStyle name="60% — акцент5 62" xfId="12788"/>
    <cellStyle name="60% — акцент5 63" xfId="13023"/>
    <cellStyle name="60% — акцент5 64" xfId="13258"/>
    <cellStyle name="60% — акцент5 65" xfId="13493"/>
    <cellStyle name="60% — акцент5 66" xfId="13728"/>
    <cellStyle name="60% — акцент5 67" xfId="13962"/>
    <cellStyle name="60% — акцент5 68" xfId="14188"/>
    <cellStyle name="60% — акцент5 69" xfId="14413"/>
    <cellStyle name="60% - Акцент5 7" xfId="2240"/>
    <cellStyle name="60% — акцент5 7" xfId="2241"/>
    <cellStyle name="60% - Акцент5 7 2" xfId="2242"/>
    <cellStyle name="60% - Акцент5 7_МФ тепловой баланс 2015 дубль 3" xfId="2243"/>
    <cellStyle name="60% — акцент5 70" xfId="14635"/>
    <cellStyle name="60% — акцент5 71" xfId="15569"/>
    <cellStyle name="60% — акцент5 72" xfId="15589"/>
    <cellStyle name="60% — акцент5 73" xfId="15515"/>
    <cellStyle name="60% - Акцент5 8" xfId="2244"/>
    <cellStyle name="60% — акцент5 8" xfId="2245"/>
    <cellStyle name="60% - Акцент5 8 2" xfId="2246"/>
    <cellStyle name="60% - Акцент5 9" xfId="2247"/>
    <cellStyle name="60% — акцент5 9" xfId="2248"/>
    <cellStyle name="60% - Акцент5 9 2" xfId="2249"/>
    <cellStyle name="60% — акцент6" xfId="2250"/>
    <cellStyle name="60% - Акцент6 10" xfId="2251"/>
    <cellStyle name="60% — акцент6 10" xfId="2252"/>
    <cellStyle name="60% — акцент6 11" xfId="2253"/>
    <cellStyle name="60% — акцент6 12" xfId="2254"/>
    <cellStyle name="60% — акцент6 13" xfId="2255"/>
    <cellStyle name="60% — акцент6 14" xfId="2256"/>
    <cellStyle name="60% — акцент6 15" xfId="2257"/>
    <cellStyle name="60% — акцент6 16" xfId="2258"/>
    <cellStyle name="60% — акцент6 17" xfId="2259"/>
    <cellStyle name="60% — акцент6 18" xfId="2260"/>
    <cellStyle name="60% — акцент6 19" xfId="2261"/>
    <cellStyle name="60% - Акцент6 2" xfId="2262"/>
    <cellStyle name="60% — акцент6 2" xfId="2263"/>
    <cellStyle name="60% - Акцент6 2 10" xfId="2264"/>
    <cellStyle name="60% — акцент6 2 10" xfId="5851"/>
    <cellStyle name="60% - Акцент6 2 10 10" xfId="7263"/>
    <cellStyle name="60% - Акцент6 2 10 11" xfId="7490"/>
    <cellStyle name="60% - Акцент6 2 10 12" xfId="10136"/>
    <cellStyle name="60% - Акцент6 2 10 13" xfId="10917"/>
    <cellStyle name="60% - Акцент6 2 10 14" xfId="10937"/>
    <cellStyle name="60% - Акцент6 2 10 15" xfId="10891"/>
    <cellStyle name="60% - Акцент6 2 10 16" xfId="10963"/>
    <cellStyle name="60% - Акцент6 2 10 17" xfId="10839"/>
    <cellStyle name="60% - Акцент6 2 10 18" xfId="11015"/>
    <cellStyle name="60% - Акцент6 2 10 19" xfId="9861"/>
    <cellStyle name="60% - Акцент6 2 10 2" xfId="4900"/>
    <cellStyle name="60% - Акцент6 2 10 20" xfId="11144"/>
    <cellStyle name="60% - Акцент6 2 10 21" xfId="11379"/>
    <cellStyle name="60% - Акцент6 2 10 22" xfId="11614"/>
    <cellStyle name="60% - Акцент6 2 10 23" xfId="11849"/>
    <cellStyle name="60% - Акцент6 2 10 24" xfId="12084"/>
    <cellStyle name="60% - Акцент6 2 10 25" xfId="12319"/>
    <cellStyle name="60% - Акцент6 2 10 26" xfId="12554"/>
    <cellStyle name="60% - Акцент6 2 10 27" xfId="12789"/>
    <cellStyle name="60% - Акцент6 2 10 28" xfId="13024"/>
    <cellStyle name="60% - Акцент6 2 10 29" xfId="13259"/>
    <cellStyle name="60% - Акцент6 2 10 3" xfId="5696"/>
    <cellStyle name="60% - Акцент6 2 10 30" xfId="13494"/>
    <cellStyle name="60% - Акцент6 2 10 31" xfId="13729"/>
    <cellStyle name="60% - Акцент6 2 10 32" xfId="13650"/>
    <cellStyle name="60% - Акцент6 2 10 33" xfId="14229"/>
    <cellStyle name="60% - Акцент6 2 10 4" xfId="5899"/>
    <cellStyle name="60% - Акцент6 2 10 5" xfId="5533"/>
    <cellStyle name="60% - Акцент6 2 10 6" xfId="6140"/>
    <cellStyle name="60% - Акцент6 2 10 7" xfId="6465"/>
    <cellStyle name="60% - Акцент6 2 10 8" xfId="6636"/>
    <cellStyle name="60% - Акцент6 2 10 9" xfId="7045"/>
    <cellStyle name="60% - Акцент6 2 11" xfId="4898"/>
    <cellStyle name="60% — акцент6 2 11" xfId="5694"/>
    <cellStyle name="60% - Акцент6 2 12" xfId="5799"/>
    <cellStyle name="60% — акцент6 2 12" xfId="5940"/>
    <cellStyle name="60% - Акцент6 2 13" xfId="5825"/>
    <cellStyle name="60% — акцент6 2 13" xfId="5532"/>
    <cellStyle name="60% - Акцент6 2 14" xfId="5794"/>
    <cellStyle name="60% — акцент6 2 14" xfId="6141"/>
    <cellStyle name="60% - Акцент6 2 15" xfId="5831"/>
    <cellStyle name="60% — акцент6 2 15" xfId="6508"/>
    <cellStyle name="60% - Акцент6 2 16" xfId="5786"/>
    <cellStyle name="60% — акцент6 2 16" xfId="6858"/>
    <cellStyle name="60% - Акцент6 2 17" xfId="5840"/>
    <cellStyle name="60% — акцент6 2 17" xfId="7085"/>
    <cellStyle name="60% - Акцент6 2 18" xfId="5770"/>
    <cellStyle name="60% — акцент6 2 18" xfId="7303"/>
    <cellStyle name="60% - Акцент6 2 19" xfId="5852"/>
    <cellStyle name="60% — акцент6 2 19" xfId="7530"/>
    <cellStyle name="60% - Акцент6 2 2" xfId="2265"/>
    <cellStyle name="60% — акцент6 2 2" xfId="4899"/>
    <cellStyle name="60% - Акцент6 2 2 10" xfId="5775"/>
    <cellStyle name="60% - Акцент6 2 2 11" xfId="5849"/>
    <cellStyle name="60% - Акцент6 2 2 12" xfId="5701"/>
    <cellStyle name="60% - Акцент6 2 2 13" xfId="5898"/>
    <cellStyle name="60% - Акцент6 2 2 14" xfId="5616"/>
    <cellStyle name="60% - Акцент6 2 2 15" xfId="6046"/>
    <cellStyle name="60% - Акцент6 2 2 16" xfId="6230"/>
    <cellStyle name="60% - Акцент6 2 2 17" xfId="6542"/>
    <cellStyle name="60% - Акцент6 2 2 18" xfId="6766"/>
    <cellStyle name="60% - Акцент6 2 2 19" xfId="6969"/>
    <cellStyle name="60% - Акцент6 2 2 2" xfId="2266"/>
    <cellStyle name="60% - Акцент6 2 2 20" xfId="7201"/>
    <cellStyle name="60% - Акцент6 2 2 21" xfId="8889"/>
    <cellStyle name="60% - Акцент6 2 2 22" xfId="9132"/>
    <cellStyle name="60% - Акцент6 2 2 23" xfId="9137"/>
    <cellStyle name="60% - Акцент6 2 2 24" xfId="9270"/>
    <cellStyle name="60% - Акцент6 2 2 25" xfId="9147"/>
    <cellStyle name="60% - Акцент6 2 2 26" xfId="9280"/>
    <cellStyle name="60% - Акцент6 2 2 27" xfId="9207"/>
    <cellStyle name="60% - Акцент6 2 2 28" xfId="9134"/>
    <cellStyle name="60% - Акцент6 2 2 29" xfId="9667"/>
    <cellStyle name="60% - Акцент6 2 2 3" xfId="4901"/>
    <cellStyle name="60% - Акцент6 2 2 30" xfId="10137"/>
    <cellStyle name="60% - Акцент6 2 2 31" xfId="10918"/>
    <cellStyle name="60% - Акцент6 2 2 32" xfId="10936"/>
    <cellStyle name="60% - Акцент6 2 2 33" xfId="10905"/>
    <cellStyle name="60% - Акцент6 2 2 34" xfId="10949"/>
    <cellStyle name="60% - Акцент6 2 2 35" xfId="10866"/>
    <cellStyle name="60% - Акцент6 2 2 36" xfId="10988"/>
    <cellStyle name="60% - Акцент6 2 2 37" xfId="10775"/>
    <cellStyle name="60% - Акцент6 2 2 38" xfId="11079"/>
    <cellStyle name="60% - Акцент6 2 2 39" xfId="10626"/>
    <cellStyle name="60% - Акцент6 2 2 4" xfId="5802"/>
    <cellStyle name="60% - Акцент6 2 2 40" xfId="11300"/>
    <cellStyle name="60% - Акцент6 2 2 41" xfId="11535"/>
    <cellStyle name="60% - Акцент6 2 2 42" xfId="11770"/>
    <cellStyle name="60% - Акцент6 2 2 43" xfId="12005"/>
    <cellStyle name="60% - Акцент6 2 2 44" xfId="12240"/>
    <cellStyle name="60% - Акцент6 2 2 45" xfId="12475"/>
    <cellStyle name="60% - Акцент6 2 2 46" xfId="12710"/>
    <cellStyle name="60% - Акцент6 2 2 47" xfId="12945"/>
    <cellStyle name="60% - Акцент6 2 2 48" xfId="13180"/>
    <cellStyle name="60% - Акцент6 2 2 49" xfId="13415"/>
    <cellStyle name="60% - Акцент6 2 2 5" xfId="5822"/>
    <cellStyle name="60% - Акцент6 2 2 50" xfId="13649"/>
    <cellStyle name="60% - Акцент6 2 2 51" xfId="14189"/>
    <cellStyle name="60% - Акцент6 2 2 52" xfId="15578"/>
    <cellStyle name="60% - Акцент6 2 2 53" xfId="15581"/>
    <cellStyle name="60% - Акцент6 2 2 54" xfId="15568"/>
    <cellStyle name="60% - Акцент6 2 2 6" xfId="5797"/>
    <cellStyle name="60% - Акцент6 2 2 7" xfId="5828"/>
    <cellStyle name="60% - Акцент6 2 2 8" xfId="5790"/>
    <cellStyle name="60% - Акцент6 2 2 9" xfId="5837"/>
    <cellStyle name="60% - Акцент6 2 20" xfId="5690"/>
    <cellStyle name="60% — акцент6 2 20" xfId="8888"/>
    <cellStyle name="60% - Акцент6 2 21" xfId="5952"/>
    <cellStyle name="60% — акцент6 2 21" xfId="9131"/>
    <cellStyle name="60% - Акцент6 2 22" xfId="5531"/>
    <cellStyle name="60% — акцент6 2 22" xfId="9138"/>
    <cellStyle name="60% - Акцент6 2 23" xfId="6142"/>
    <cellStyle name="60% — акцент6 2 23" xfId="9271"/>
    <cellStyle name="60% - Акцент6 2 24" xfId="6509"/>
    <cellStyle name="60% — акцент6 2 24" xfId="9153"/>
    <cellStyle name="60% - Акцент6 2 25" xfId="6859"/>
    <cellStyle name="60% — акцент6 2 25" xfId="9286"/>
    <cellStyle name="60% - Акцент6 2 26" xfId="7086"/>
    <cellStyle name="60% — акцент6 2 26" xfId="9377"/>
    <cellStyle name="60% - Акцент6 2 27" xfId="7304"/>
    <cellStyle name="60% — акцент6 2 27" xfId="9128"/>
    <cellStyle name="60% - Акцент6 2 28" xfId="7531"/>
    <cellStyle name="60% — акцент6 2 28" xfId="9668"/>
    <cellStyle name="60% - Акцент6 2 29" xfId="8887"/>
    <cellStyle name="60% — акцент6 2 29" xfId="10135"/>
    <cellStyle name="60% - Акцент6 2 3" xfId="2267"/>
    <cellStyle name="60% — акцент6 2 3" xfId="5800"/>
    <cellStyle name="60% - Акцент6 2 3 10" xfId="5731"/>
    <cellStyle name="60% - Акцент6 2 3 11" xfId="5897"/>
    <cellStyle name="60% - Акцент6 2 3 12" xfId="5617"/>
    <cellStyle name="60% - Акцент6 2 3 13" xfId="6014"/>
    <cellStyle name="60% - Акцент6 2 3 14" xfId="6228"/>
    <cellStyle name="60% - Акцент6 2 3 15" xfId="6386"/>
    <cellStyle name="60% - Акцент6 2 3 16" xfId="6758"/>
    <cellStyle name="60% - Акцент6 2 3 17" xfId="6965"/>
    <cellStyle name="60% - Акцент6 2 3 18" xfId="7200"/>
    <cellStyle name="60% - Акцент6 2 3 19" xfId="10138"/>
    <cellStyle name="60% - Акцент6 2 3 2" xfId="4902"/>
    <cellStyle name="60% - Акцент6 2 3 20" xfId="10919"/>
    <cellStyle name="60% - Акцент6 2 3 21" xfId="10935"/>
    <cellStyle name="60% - Акцент6 2 3 22" xfId="10906"/>
    <cellStyle name="60% - Акцент6 2 3 23" xfId="10948"/>
    <cellStyle name="60% - Акцент6 2 3 24" xfId="10867"/>
    <cellStyle name="60% - Акцент6 2 3 25" xfId="10987"/>
    <cellStyle name="60% - Акцент6 2 3 26" xfId="10776"/>
    <cellStyle name="60% - Акцент6 2 3 27" xfId="11078"/>
    <cellStyle name="60% - Акцент6 2 3 28" xfId="10624"/>
    <cellStyle name="60% - Акцент6 2 3 29" xfId="11299"/>
    <cellStyle name="60% - Акцент6 2 3 3" xfId="5821"/>
    <cellStyle name="60% - Акцент6 2 3 30" xfId="11534"/>
    <cellStyle name="60% - Акцент6 2 3 31" xfId="11769"/>
    <cellStyle name="60% - Акцент6 2 3 32" xfId="12004"/>
    <cellStyle name="60% - Акцент6 2 3 33" xfId="12239"/>
    <cellStyle name="60% - Акцент6 2 3 34" xfId="12474"/>
    <cellStyle name="60% - Акцент6 2 3 35" xfId="12709"/>
    <cellStyle name="60% - Акцент6 2 3 36" xfId="12944"/>
    <cellStyle name="60% - Акцент6 2 3 37" xfId="13179"/>
    <cellStyle name="60% - Акцент6 2 3 38" xfId="13414"/>
    <cellStyle name="60% - Акцент6 2 3 39" xfId="13648"/>
    <cellStyle name="60% - Акцент6 2 3 4" xfId="5801"/>
    <cellStyle name="60% - Акцент6 2 3 40" xfId="13884"/>
    <cellStyle name="60% - Акцент6 2 3 5" xfId="5827"/>
    <cellStyle name="60% - Акцент6 2 3 6" xfId="5791"/>
    <cellStyle name="60% - Акцент6 2 3 7" xfId="5835"/>
    <cellStyle name="60% - Акцент6 2 3 8" xfId="5779"/>
    <cellStyle name="60% - Акцент6 2 3 9" xfId="5842"/>
    <cellStyle name="60% - Акцент6 2 30" xfId="9130"/>
    <cellStyle name="60% — акцент6 2 30" xfId="10916"/>
    <cellStyle name="60% - Акцент6 2 31" xfId="9139"/>
    <cellStyle name="60% — акцент6 2 31" xfId="10938"/>
    <cellStyle name="60% - Акцент6 2 32" xfId="9272"/>
    <cellStyle name="60% — акцент6 2 32" xfId="10890"/>
    <cellStyle name="60% - Акцент6 2 33" xfId="9159"/>
    <cellStyle name="60% — акцент6 2 33" xfId="10964"/>
    <cellStyle name="60% - Акцент6 2 34" xfId="9292"/>
    <cellStyle name="60% — акцент6 2 34" xfId="10825"/>
    <cellStyle name="60% - Акцент6 2 35" xfId="9383"/>
    <cellStyle name="60% — акцент6 2 35" xfId="11029"/>
    <cellStyle name="60% - Акцент6 2 36" xfId="9122"/>
    <cellStyle name="60% — акцент6 2 36" xfId="10261"/>
    <cellStyle name="60% - Акцент6 2 37" xfId="9669"/>
    <cellStyle name="60% — акцент6 2 37" xfId="11184"/>
    <cellStyle name="60% - Акцент6 2 38" xfId="10134"/>
    <cellStyle name="60% — акцент6 2 38" xfId="11419"/>
    <cellStyle name="60% - Акцент6 2 39" xfId="10915"/>
    <cellStyle name="60% — акцент6 2 39" xfId="11654"/>
    <cellStyle name="60% - Акцент6 2 4" xfId="2268"/>
    <cellStyle name="60% — акцент6 2 4" xfId="5824"/>
    <cellStyle name="60% - Акцент6 2 4 10" xfId="5881"/>
    <cellStyle name="60% - Акцент6 2 4 11" xfId="5640"/>
    <cellStyle name="60% - Акцент6 2 4 12" xfId="5989"/>
    <cellStyle name="60% - Акцент6 2 4 13" xfId="6227"/>
    <cellStyle name="60% - Акцент6 2 4 14" xfId="6385"/>
    <cellStyle name="60% - Акцент6 2 4 15" xfId="6756"/>
    <cellStyle name="60% - Акцент6 2 4 16" xfId="6955"/>
    <cellStyle name="60% - Акцент6 2 4 17" xfId="7199"/>
    <cellStyle name="60% - Акцент6 2 4 18" xfId="10139"/>
    <cellStyle name="60% - Акцент6 2 4 19" xfId="10920"/>
    <cellStyle name="60% - Акцент6 2 4 2" xfId="4903"/>
    <cellStyle name="60% - Акцент6 2 4 20" xfId="10934"/>
    <cellStyle name="60% - Акцент6 2 4 21" xfId="10907"/>
    <cellStyle name="60% - Акцент6 2 4 22" xfId="10947"/>
    <cellStyle name="60% - Акцент6 2 4 23" xfId="10868"/>
    <cellStyle name="60% - Акцент6 2 4 24" xfId="10986"/>
    <cellStyle name="60% - Акцент6 2 4 25" xfId="10777"/>
    <cellStyle name="60% - Акцент6 2 4 26" xfId="11077"/>
    <cellStyle name="60% - Акцент6 2 4 27" xfId="10616"/>
    <cellStyle name="60% - Акцент6 2 4 28" xfId="11298"/>
    <cellStyle name="60% - Акцент6 2 4 29" xfId="11533"/>
    <cellStyle name="60% - Акцент6 2 4 3" xfId="5803"/>
    <cellStyle name="60% - Акцент6 2 4 30" xfId="11768"/>
    <cellStyle name="60% - Акцент6 2 4 31" xfId="12003"/>
    <cellStyle name="60% - Акцент6 2 4 32" xfId="12238"/>
    <cellStyle name="60% - Акцент6 2 4 33" xfId="12473"/>
    <cellStyle name="60% - Акцент6 2 4 34" xfId="12708"/>
    <cellStyle name="60% - Акцент6 2 4 35" xfId="12943"/>
    <cellStyle name="60% - Акцент6 2 4 36" xfId="13178"/>
    <cellStyle name="60% - Акцент6 2 4 37" xfId="13413"/>
    <cellStyle name="60% - Акцент6 2 4 38" xfId="13647"/>
    <cellStyle name="60% - Акцент6 2 4 39" xfId="13883"/>
    <cellStyle name="60% - Акцент6 2 4 4" xfId="5823"/>
    <cellStyle name="60% - Акцент6 2 4 5" xfId="5792"/>
    <cellStyle name="60% - Акцент6 2 4 6" xfId="5834"/>
    <cellStyle name="60% - Акцент6 2 4 7" xfId="5781"/>
    <cellStyle name="60% - Акцент6 2 4 8" xfId="5838"/>
    <cellStyle name="60% - Акцент6 2 4 9" xfId="5733"/>
    <cellStyle name="60% - Акцент6 2 40" xfId="10939"/>
    <cellStyle name="60% — акцент6 2 40" xfId="11889"/>
    <cellStyle name="60% - Акцент6 2 41" xfId="10889"/>
    <cellStyle name="60% — акцент6 2 41" xfId="12124"/>
    <cellStyle name="60% - Акцент6 2 42" xfId="10965"/>
    <cellStyle name="60% — акцент6 2 42" xfId="12359"/>
    <cellStyle name="60% - Акцент6 2 43" xfId="10824"/>
    <cellStyle name="60% — акцент6 2 43" xfId="12594"/>
    <cellStyle name="60% - Акцент6 2 44" xfId="11030"/>
    <cellStyle name="60% — акцент6 2 44" xfId="12829"/>
    <cellStyle name="60% - Акцент6 2 45" xfId="10263"/>
    <cellStyle name="60% — акцент6 2 45" xfId="13064"/>
    <cellStyle name="60% - Акцент6 2 46" xfId="11185"/>
    <cellStyle name="60% — акцент6 2 46" xfId="13299"/>
    <cellStyle name="60% - Акцент6 2 47" xfId="11420"/>
    <cellStyle name="60% — акцент6 2 47" xfId="13534"/>
    <cellStyle name="60% - Акцент6 2 48" xfId="11655"/>
    <cellStyle name="60% — акцент6 2 48" xfId="13769"/>
    <cellStyle name="60% - Акцент6 2 49" xfId="11890"/>
    <cellStyle name="60% — акцент6 2 49" xfId="13963"/>
    <cellStyle name="60% - Акцент6 2 5" xfId="2269"/>
    <cellStyle name="60% — акцент6 2 5" xfId="5795"/>
    <cellStyle name="60% - Акцент6 2 5 10" xfId="5654"/>
    <cellStyle name="60% - Акцент6 2 5 11" xfId="5985"/>
    <cellStyle name="60% - Акцент6 2 5 12" xfId="6226"/>
    <cellStyle name="60% - Акцент6 2 5 13" xfId="6384"/>
    <cellStyle name="60% - Акцент6 2 5 14" xfId="6755"/>
    <cellStyle name="60% - Акцент6 2 5 15" xfId="6954"/>
    <cellStyle name="60% - Акцент6 2 5 16" xfId="7198"/>
    <cellStyle name="60% - Акцент6 2 5 17" xfId="10140"/>
    <cellStyle name="60% - Акцент6 2 5 18" xfId="10921"/>
    <cellStyle name="60% - Акцент6 2 5 19" xfId="10933"/>
    <cellStyle name="60% - Акцент6 2 5 2" xfId="4904"/>
    <cellStyle name="60% - Акцент6 2 5 20" xfId="10908"/>
    <cellStyle name="60% - Акцент6 2 5 21" xfId="10946"/>
    <cellStyle name="60% - Акцент6 2 5 22" xfId="10869"/>
    <cellStyle name="60% - Акцент6 2 5 23" xfId="10985"/>
    <cellStyle name="60% - Акцент6 2 5 24" xfId="10778"/>
    <cellStyle name="60% - Акцент6 2 5 25" xfId="11076"/>
    <cellStyle name="60% - Акцент6 2 5 26" xfId="10614"/>
    <cellStyle name="60% - Акцент6 2 5 27" xfId="11297"/>
    <cellStyle name="60% - Акцент6 2 5 28" xfId="11532"/>
    <cellStyle name="60% - Акцент6 2 5 29" xfId="11767"/>
    <cellStyle name="60% - Акцент6 2 5 3" xfId="5820"/>
    <cellStyle name="60% - Акцент6 2 5 30" xfId="12002"/>
    <cellStyle name="60% - Акцент6 2 5 31" xfId="12237"/>
    <cellStyle name="60% - Акцент6 2 5 32" xfId="12472"/>
    <cellStyle name="60% - Акцент6 2 5 33" xfId="12707"/>
    <cellStyle name="60% - Акцент6 2 5 34" xfId="12942"/>
    <cellStyle name="60% - Акцент6 2 5 35" xfId="13177"/>
    <cellStyle name="60% - Акцент6 2 5 36" xfId="13412"/>
    <cellStyle name="60% - Акцент6 2 5 37" xfId="13554"/>
    <cellStyle name="60% - Акцент6 2 5 38" xfId="13882"/>
    <cellStyle name="60% - Акцент6 2 5 4" xfId="5796"/>
    <cellStyle name="60% - Акцент6 2 5 5" xfId="5833"/>
    <cellStyle name="60% - Акцент6 2 5 6" xfId="5783"/>
    <cellStyle name="60% - Акцент6 2 5 7" xfId="5818"/>
    <cellStyle name="60% - Акцент6 2 5 8" xfId="5734"/>
    <cellStyle name="60% - Акцент6 2 5 9" xfId="5872"/>
    <cellStyle name="60% - Акцент6 2 50" xfId="12125"/>
    <cellStyle name="60% — акцент6 2 50" xfId="14230"/>
    <cellStyle name="60% - Акцент6 2 51" xfId="12360"/>
    <cellStyle name="60% — акцент6 2 51" xfId="15577"/>
    <cellStyle name="60% - Акцент6 2 52" xfId="12595"/>
    <cellStyle name="60% — акцент6 2 52" xfId="15582"/>
    <cellStyle name="60% - Акцент6 2 53" xfId="12830"/>
    <cellStyle name="60% — акцент6 2 53" xfId="15562"/>
    <cellStyle name="60% - Акцент6 2 54" xfId="13065"/>
    <cellStyle name="60% - Акцент6 2 55" xfId="13300"/>
    <cellStyle name="60% - Акцент6 2 56" xfId="13535"/>
    <cellStyle name="60% - Акцент6 2 57" xfId="13770"/>
    <cellStyle name="60% - Акцент6 2 58" xfId="14003"/>
    <cellStyle name="60% - Акцент6 2 59" xfId="14231"/>
    <cellStyle name="60% - Акцент6 2 6" xfId="2270"/>
    <cellStyle name="60% — акцент6 2 6" xfId="5830"/>
    <cellStyle name="60% - Акцент6 2 6 10" xfId="5964"/>
    <cellStyle name="60% - Акцент6 2 6 11" xfId="5276"/>
    <cellStyle name="60% - Акцент6 2 6 12" xfId="6313"/>
    <cellStyle name="60% - Акцент6 2 6 13" xfId="6681"/>
    <cellStyle name="60% - Акцент6 2 6 14" xfId="6865"/>
    <cellStyle name="60% - Акцент6 2 6 15" xfId="7105"/>
    <cellStyle name="60% - Акцент6 2 6 16" xfId="10141"/>
    <cellStyle name="60% - Акцент6 2 6 17" xfId="10922"/>
    <cellStyle name="60% - Акцент6 2 6 18" xfId="10932"/>
    <cellStyle name="60% - Акцент6 2 6 19" xfId="10909"/>
    <cellStyle name="60% - Акцент6 2 6 2" xfId="4905"/>
    <cellStyle name="60% - Акцент6 2 6 20" xfId="10945"/>
    <cellStyle name="60% - Акцент6 2 6 21" xfId="10883"/>
    <cellStyle name="60% - Акцент6 2 6 22" xfId="10971"/>
    <cellStyle name="60% - Акцент6 2 6 23" xfId="10818"/>
    <cellStyle name="60% - Акцент6 2 6 24" xfId="11036"/>
    <cellStyle name="60% - Акцент6 2 6 25" xfId="10345"/>
    <cellStyle name="60% - Акцент6 2 6 26" xfId="11204"/>
    <cellStyle name="60% - Акцент6 2 6 27" xfId="11439"/>
    <cellStyle name="60% - Акцент6 2 6 28" xfId="11674"/>
    <cellStyle name="60% - Акцент6 2 6 29" xfId="11909"/>
    <cellStyle name="60% - Акцент6 2 6 3" xfId="5804"/>
    <cellStyle name="60% - Акцент6 2 6 30" xfId="12144"/>
    <cellStyle name="60% - Акцент6 2 6 31" xfId="12379"/>
    <cellStyle name="60% - Акцент6 2 6 32" xfId="12614"/>
    <cellStyle name="60% - Акцент6 2 6 33" xfId="12849"/>
    <cellStyle name="60% - Акцент6 2 6 34" xfId="13084"/>
    <cellStyle name="60% - Акцент6 2 6 35" xfId="13319"/>
    <cellStyle name="60% - Акцент6 2 6 36" xfId="13540"/>
    <cellStyle name="60% - Акцент6 2 6 37" xfId="13881"/>
    <cellStyle name="60% - Акцент6 2 6 4" xfId="5829"/>
    <cellStyle name="60% - Акцент6 2 6 5" xfId="5784"/>
    <cellStyle name="60% - Акцент6 2 6 6" xfId="5817"/>
    <cellStyle name="60% - Акцент6 2 6 7" xfId="5738"/>
    <cellStyle name="60% - Акцент6 2 6 8" xfId="5871"/>
    <cellStyle name="60% - Акцент6 2 6 9" xfId="5663"/>
    <cellStyle name="60% - Акцент6 2 60" xfId="15576"/>
    <cellStyle name="60% - Акцент6 2 61" xfId="15583"/>
    <cellStyle name="60% - Акцент6 2 62" xfId="15556"/>
    <cellStyle name="60% - Акцент6 2 7" xfId="2271"/>
    <cellStyle name="60% — акцент6 2 7" xfId="5787"/>
    <cellStyle name="60% - Акцент6 2 7 10" xfId="4522"/>
    <cellStyle name="60% - Акцент6 2 7 11" xfId="6302"/>
    <cellStyle name="60% - Акцент6 2 7 12" xfId="6677"/>
    <cellStyle name="60% - Акцент6 2 7 13" xfId="6864"/>
    <cellStyle name="60% - Акцент6 2 7 14" xfId="7091"/>
    <cellStyle name="60% - Акцент6 2 7 15" xfId="10142"/>
    <cellStyle name="60% - Акцент6 2 7 16" xfId="10923"/>
    <cellStyle name="60% - Акцент6 2 7 17" xfId="10931"/>
    <cellStyle name="60% - Акцент6 2 7 18" xfId="10910"/>
    <cellStyle name="60% - Акцент6 2 7 19" xfId="10944"/>
    <cellStyle name="60% - Акцент6 2 7 2" xfId="4906"/>
    <cellStyle name="60% - Акцент6 2 7 20" xfId="10884"/>
    <cellStyle name="60% - Акцент6 2 7 21" xfId="10970"/>
    <cellStyle name="60% - Акцент6 2 7 22" xfId="10819"/>
    <cellStyle name="60% - Акцент6 2 7 23" xfId="11035"/>
    <cellStyle name="60% - Акцент6 2 7 24" xfId="10284"/>
    <cellStyle name="60% - Акцент6 2 7 25" xfId="11190"/>
    <cellStyle name="60% - Акцент6 2 7 26" xfId="11425"/>
    <cellStyle name="60% - Акцент6 2 7 27" xfId="11660"/>
    <cellStyle name="60% - Акцент6 2 7 28" xfId="11895"/>
    <cellStyle name="60% - Акцент6 2 7 29" xfId="12130"/>
    <cellStyle name="60% - Акцент6 2 7 3" xfId="5819"/>
    <cellStyle name="60% - Акцент6 2 7 30" xfId="12365"/>
    <cellStyle name="60% - Акцент6 2 7 31" xfId="12600"/>
    <cellStyle name="60% - Акцент6 2 7 32" xfId="12835"/>
    <cellStyle name="60% - Акцент6 2 7 33" xfId="13070"/>
    <cellStyle name="60% - Акцент6 2 7 34" xfId="13305"/>
    <cellStyle name="60% - Акцент6 2 7 35" xfId="13539"/>
    <cellStyle name="60% - Акцент6 2 7 36" xfId="13788"/>
    <cellStyle name="60% - Акцент6 2 7 4" xfId="5789"/>
    <cellStyle name="60% - Акцент6 2 7 5" xfId="5813"/>
    <cellStyle name="60% - Акцент6 2 7 6" xfId="5740"/>
    <cellStyle name="60% - Акцент6 2 7 7" xfId="5864"/>
    <cellStyle name="60% - Акцент6 2 7 8" xfId="5667"/>
    <cellStyle name="60% - Акцент6 2 7 9" xfId="5963"/>
    <cellStyle name="60% - Акцент6 2 8" xfId="2272"/>
    <cellStyle name="60% — акцент6 2 8" xfId="5839"/>
    <cellStyle name="60% - Акцент6 2 8 10" xfId="6295"/>
    <cellStyle name="60% - Акцент6 2 8 11" xfId="6514"/>
    <cellStyle name="60% - Акцент6 2 8 12" xfId="6863"/>
    <cellStyle name="60% - Акцент6 2 8 13" xfId="7090"/>
    <cellStyle name="60% - Акцент6 2 8 14" xfId="10143"/>
    <cellStyle name="60% - Акцент6 2 8 15" xfId="10924"/>
    <cellStyle name="60% - Акцент6 2 8 16" xfId="10930"/>
    <cellStyle name="60% - Акцент6 2 8 17" xfId="10911"/>
    <cellStyle name="60% - Акцент6 2 8 18" xfId="10943"/>
    <cellStyle name="60% - Акцент6 2 8 19" xfId="10885"/>
    <cellStyle name="60% - Акцент6 2 8 2" xfId="4907"/>
    <cellStyle name="60% - Акцент6 2 8 20" xfId="10969"/>
    <cellStyle name="60% - Акцент6 2 8 21" xfId="10820"/>
    <cellStyle name="60% - Акцент6 2 8 22" xfId="11034"/>
    <cellStyle name="60% - Акцент6 2 8 23" xfId="10282"/>
    <cellStyle name="60% - Акцент6 2 8 24" xfId="11189"/>
    <cellStyle name="60% - Акцент6 2 8 25" xfId="11424"/>
    <cellStyle name="60% - Акцент6 2 8 26" xfId="11659"/>
    <cellStyle name="60% - Акцент6 2 8 27" xfId="11894"/>
    <cellStyle name="60% - Акцент6 2 8 28" xfId="12129"/>
    <cellStyle name="60% - Акцент6 2 8 29" xfId="12364"/>
    <cellStyle name="60% - Акцент6 2 8 3" xfId="5805"/>
    <cellStyle name="60% - Акцент6 2 8 30" xfId="12599"/>
    <cellStyle name="60% - Акцент6 2 8 31" xfId="12834"/>
    <cellStyle name="60% - Акцент6 2 8 32" xfId="13069"/>
    <cellStyle name="60% - Акцент6 2 8 33" xfId="13304"/>
    <cellStyle name="60% - Акцент6 2 8 34" xfId="13538"/>
    <cellStyle name="60% - Акцент6 2 8 35" xfId="13774"/>
    <cellStyle name="60% - Акцент6 2 8 4" xfId="5812"/>
    <cellStyle name="60% - Акцент6 2 8 5" xfId="5744"/>
    <cellStyle name="60% - Акцент6 2 8 6" xfId="5863"/>
    <cellStyle name="60% - Акцент6 2 8 7" xfId="5678"/>
    <cellStyle name="60% - Акцент6 2 8 8" xfId="5961"/>
    <cellStyle name="60% - Акцент6 2 8 9" xfId="5492"/>
    <cellStyle name="60% - Акцент6 2 9" xfId="2273"/>
    <cellStyle name="60% — акцент6 2 9" xfId="5774"/>
    <cellStyle name="60% - Акцент6 2 9 10" xfId="6512"/>
    <cellStyle name="60% - Акцент6 2 9 11" xfId="6862"/>
    <cellStyle name="60% - Акцент6 2 9 12" xfId="7089"/>
    <cellStyle name="60% - Акцент6 2 9 13" xfId="10144"/>
    <cellStyle name="60% - Акцент6 2 9 14" xfId="10925"/>
    <cellStyle name="60% - Акцент6 2 9 15" xfId="10929"/>
    <cellStyle name="60% - Акцент6 2 9 16" xfId="10912"/>
    <cellStyle name="60% - Акцент6 2 9 17" xfId="10942"/>
    <cellStyle name="60% - Акцент6 2 9 18" xfId="10886"/>
    <cellStyle name="60% - Акцент6 2 9 19" xfId="10968"/>
    <cellStyle name="60% - Акцент6 2 9 2" xfId="4908"/>
    <cellStyle name="60% - Акцент6 2 9 20" xfId="10821"/>
    <cellStyle name="60% - Акцент6 2 9 21" xfId="11033"/>
    <cellStyle name="60% - Акцент6 2 9 22" xfId="10281"/>
    <cellStyle name="60% - Акцент6 2 9 23" xfId="11188"/>
    <cellStyle name="60% - Акцент6 2 9 24" xfId="11423"/>
    <cellStyle name="60% - Акцент6 2 9 25" xfId="11658"/>
    <cellStyle name="60% - Акцент6 2 9 26" xfId="11893"/>
    <cellStyle name="60% - Акцент6 2 9 27" xfId="12128"/>
    <cellStyle name="60% - Акцент6 2 9 28" xfId="12363"/>
    <cellStyle name="60% - Акцент6 2 9 29" xfId="12598"/>
    <cellStyle name="60% - Акцент6 2 9 3" xfId="5811"/>
    <cellStyle name="60% - Акцент6 2 9 30" xfId="12833"/>
    <cellStyle name="60% - Акцент6 2 9 31" xfId="13068"/>
    <cellStyle name="60% - Акцент6 2 9 32" xfId="13303"/>
    <cellStyle name="60% - Акцент6 2 9 33" xfId="13537"/>
    <cellStyle name="60% - Акцент6 2 9 34" xfId="13773"/>
    <cellStyle name="60% - Акцент6 2 9 4" xfId="5752"/>
    <cellStyle name="60% - Акцент6 2 9 5" xfId="5862"/>
    <cellStyle name="60% - Акцент6 2 9 6" xfId="5679"/>
    <cellStyle name="60% - Акцент6 2 9 7" xfId="5960"/>
    <cellStyle name="60% - Акцент6 2 9 8" xfId="5525"/>
    <cellStyle name="60% - Акцент6 2 9 9" xfId="6193"/>
    <cellStyle name="60% - Акцент6 2_МФ тепловой баланс 2015 дубль 3" xfId="2274"/>
    <cellStyle name="60% — акцент6 20" xfId="2275"/>
    <cellStyle name="60% — акцент6 21" xfId="2276"/>
    <cellStyle name="60% — акцент6 22" xfId="4897"/>
    <cellStyle name="60% — акцент6 23" xfId="5798"/>
    <cellStyle name="60% — акцент6 24" xfId="5826"/>
    <cellStyle name="60% — акцент6 25" xfId="5793"/>
    <cellStyle name="60% — акцент6 26" xfId="5832"/>
    <cellStyle name="60% — акцент6 27" xfId="5785"/>
    <cellStyle name="60% — акцент6 28" xfId="5841"/>
    <cellStyle name="60% — акцент6 29" xfId="5765"/>
    <cellStyle name="60% - Акцент6 3" xfId="2277"/>
    <cellStyle name="60% — акцент6 3" xfId="2278"/>
    <cellStyle name="60% - Акцент6 3 10" xfId="2279"/>
    <cellStyle name="60% - Акцент6 3 10 2" xfId="4910"/>
    <cellStyle name="60% - Акцент6 3 10 3" xfId="10146"/>
    <cellStyle name="60% - Акцент6 3 11" xfId="2280"/>
    <cellStyle name="60% - Акцент6 3 12" xfId="4909"/>
    <cellStyle name="60% - Акцент6 3 13" xfId="5809"/>
    <cellStyle name="60% - Акцент6 3 14" xfId="5814"/>
    <cellStyle name="60% - Акцент6 3 15" xfId="5808"/>
    <cellStyle name="60% - Акцент6 3 16" xfId="5815"/>
    <cellStyle name="60% - Акцент6 3 17" xfId="5807"/>
    <cellStyle name="60% - Акцент6 3 18" xfId="5816"/>
    <cellStyle name="60% - Акцент6 3 19" xfId="5806"/>
    <cellStyle name="60% - Акцент6 3 2" xfId="2281"/>
    <cellStyle name="60% - Акцент6 3 2 2" xfId="4911"/>
    <cellStyle name="60% - Акцент6 3 2 3" xfId="8891"/>
    <cellStyle name="60% - Акцент6 3 20" xfId="5810"/>
    <cellStyle name="60% - Акцент6 3 21" xfId="5763"/>
    <cellStyle name="60% - Акцент6 3 22" xfId="5850"/>
    <cellStyle name="60% - Акцент6 3 23" xfId="5680"/>
    <cellStyle name="60% - Акцент6 3 24" xfId="5959"/>
    <cellStyle name="60% - Акцент6 3 25" xfId="5528"/>
    <cellStyle name="60% - Акцент6 3 26" xfId="6145"/>
    <cellStyle name="60% - Акцент6 3 27" xfId="6511"/>
    <cellStyle name="60% - Акцент6 3 28" xfId="6861"/>
    <cellStyle name="60% - Акцент6 3 29" xfId="7088"/>
    <cellStyle name="60% - Акцент6 3 3" xfId="2282"/>
    <cellStyle name="60% - Акцент6 3 3 2" xfId="4912"/>
    <cellStyle name="60% - Акцент6 3 3 3" xfId="10148"/>
    <cellStyle name="60% - Акцент6 3 30" xfId="8890"/>
    <cellStyle name="60% - Акцент6 3 31" xfId="9133"/>
    <cellStyle name="60% - Акцент6 3 32" xfId="9136"/>
    <cellStyle name="60% - Акцент6 3 33" xfId="9269"/>
    <cellStyle name="60% - Акцент6 3 34" xfId="9141"/>
    <cellStyle name="60% - Акцент6 3 35" xfId="9274"/>
    <cellStyle name="60% - Акцент6 3 36" xfId="9171"/>
    <cellStyle name="60% - Акцент6 3 37" xfId="9135"/>
    <cellStyle name="60% - Акцент6 3 38" xfId="9666"/>
    <cellStyle name="60% - Акцент6 3 39" xfId="10145"/>
    <cellStyle name="60% - Акцент6 3 4" xfId="2283"/>
    <cellStyle name="60% - Акцент6 3 4 2" xfId="4913"/>
    <cellStyle name="60% - Акцент6 3 4 3" xfId="10149"/>
    <cellStyle name="60% - Акцент6 3 40" xfId="10926"/>
    <cellStyle name="60% - Акцент6 3 41" xfId="10928"/>
    <cellStyle name="60% - Акцент6 3 42" xfId="10913"/>
    <cellStyle name="60% - Акцент6 3 43" xfId="10941"/>
    <cellStyle name="60% - Акцент6 3 44" xfId="10887"/>
    <cellStyle name="60% - Акцент6 3 45" xfId="10967"/>
    <cellStyle name="60% - Акцент6 3 46" xfId="10822"/>
    <cellStyle name="60% - Акцент6 3 47" xfId="11032"/>
    <cellStyle name="60% - Акцент6 3 48" xfId="10273"/>
    <cellStyle name="60% - Акцент6 3 49" xfId="11187"/>
    <cellStyle name="60% - Акцент6 3 5" xfId="2284"/>
    <cellStyle name="60% - Акцент6 3 5 2" xfId="4914"/>
    <cellStyle name="60% - Акцент6 3 5 3" xfId="10150"/>
    <cellStyle name="60% - Акцент6 3 50" xfId="11422"/>
    <cellStyle name="60% - Акцент6 3 51" xfId="11657"/>
    <cellStyle name="60% - Акцент6 3 52" xfId="11892"/>
    <cellStyle name="60% - Акцент6 3 53" xfId="12127"/>
    <cellStyle name="60% - Акцент6 3 54" xfId="12362"/>
    <cellStyle name="60% - Акцент6 3 55" xfId="12597"/>
    <cellStyle name="60% - Акцент6 3 56" xfId="12832"/>
    <cellStyle name="60% - Акцент6 3 57" xfId="13067"/>
    <cellStyle name="60% - Акцент6 3 58" xfId="13302"/>
    <cellStyle name="60% - Акцент6 3 59" xfId="10927"/>
    <cellStyle name="60% - Акцент6 3 6" xfId="2285"/>
    <cellStyle name="60% - Акцент6 3 6 2" xfId="4915"/>
    <cellStyle name="60% - Акцент6 3 6 3" xfId="10151"/>
    <cellStyle name="60% - Акцент6 3 60" xfId="13772"/>
    <cellStyle name="60% - Акцент6 3 61" xfId="15579"/>
    <cellStyle name="60% - Акцент6 3 62" xfId="15580"/>
    <cellStyle name="60% - Акцент6 3 63" xfId="15574"/>
    <cellStyle name="60% - Акцент6 3 7" xfId="2286"/>
    <cellStyle name="60% - Акцент6 3 7 2" xfId="4916"/>
    <cellStyle name="60% - Акцент6 3 7 3" xfId="10152"/>
    <cellStyle name="60% - Акцент6 3 8" xfId="2287"/>
    <cellStyle name="60% - Акцент6 3 8 2" xfId="4917"/>
    <cellStyle name="60% - Акцент6 3 8 3" xfId="10153"/>
    <cellStyle name="60% - Акцент6 3 9" xfId="2288"/>
    <cellStyle name="60% - Акцент6 3 9 2" xfId="4918"/>
    <cellStyle name="60% - Акцент6 3 9 3" xfId="10154"/>
    <cellStyle name="60% - Акцент6 3_МФ тепловой баланс 2015 дубль 3" xfId="2289"/>
    <cellStyle name="60% — акцент6 30" xfId="5857"/>
    <cellStyle name="60% — акцент6 31" xfId="5686"/>
    <cellStyle name="60% — акцент6 32" xfId="5955"/>
    <cellStyle name="60% — акцент6 33" xfId="5530"/>
    <cellStyle name="60% — акцент6 34" xfId="6143"/>
    <cellStyle name="60% — акцент6 35" xfId="6510"/>
    <cellStyle name="60% — акцент6 36" xfId="6860"/>
    <cellStyle name="60% — акцент6 37" xfId="7087"/>
    <cellStyle name="60% — акцент6 38" xfId="7305"/>
    <cellStyle name="60% — акцент6 39" xfId="7532"/>
    <cellStyle name="60% - Акцент6 4" xfId="2290"/>
    <cellStyle name="60% — акцент6 4" xfId="2291"/>
    <cellStyle name="60% - Акцент6 4 2" xfId="2292"/>
    <cellStyle name="60% - Акцент6 4_МФ тепловой баланс 2015 дубль 3" xfId="2293"/>
    <cellStyle name="60% — акцент6 40" xfId="8886"/>
    <cellStyle name="60% — акцент6 41" xfId="9129"/>
    <cellStyle name="60% — акцент6 42" xfId="9140"/>
    <cellStyle name="60% — акцент6 43" xfId="9273"/>
    <cellStyle name="60% — акцент6 44" xfId="9165"/>
    <cellStyle name="60% — акцент6 45" xfId="9298"/>
    <cellStyle name="60% — акцент6 46" xfId="9389"/>
    <cellStyle name="60% — акцент6 47" xfId="9116"/>
    <cellStyle name="60% — акцент6 48" xfId="9670"/>
    <cellStyle name="60% — акцент6 49" xfId="10133"/>
    <cellStyle name="60% - Акцент6 5" xfId="2294"/>
    <cellStyle name="60% — акцент6 5" xfId="2295"/>
    <cellStyle name="60% - Акцент6 5 2" xfId="2296"/>
    <cellStyle name="60% - Акцент6 5_МФ тепловой баланс 2015 дубль 3" xfId="2297"/>
    <cellStyle name="60% — акцент6 50" xfId="10914"/>
    <cellStyle name="60% — акцент6 51" xfId="10940"/>
    <cellStyle name="60% — акцент6 52" xfId="10888"/>
    <cellStyle name="60% — акцент6 53" xfId="10966"/>
    <cellStyle name="60% — акцент6 54" xfId="10823"/>
    <cellStyle name="60% — акцент6 55" xfId="11031"/>
    <cellStyle name="60% — акцент6 56" xfId="10271"/>
    <cellStyle name="60% — акцент6 57" xfId="11186"/>
    <cellStyle name="60% — акцент6 58" xfId="11421"/>
    <cellStyle name="60% — акцент6 59" xfId="11656"/>
    <cellStyle name="60% - Акцент6 6" xfId="2298"/>
    <cellStyle name="60% — акцент6 6" xfId="2299"/>
    <cellStyle name="60% - Акцент6 6 2" xfId="2300"/>
    <cellStyle name="60% - Акцент6 6_МФ тепловой баланс 2015 дубль 3" xfId="2301"/>
    <cellStyle name="60% — акцент6 60" xfId="11891"/>
    <cellStyle name="60% — акцент6 61" xfId="12126"/>
    <cellStyle name="60% — акцент6 62" xfId="12361"/>
    <cellStyle name="60% — акцент6 63" xfId="12596"/>
    <cellStyle name="60% — акцент6 64" xfId="12831"/>
    <cellStyle name="60% — акцент6 65" xfId="13066"/>
    <cellStyle name="60% — акцент6 66" xfId="13301"/>
    <cellStyle name="60% — акцент6 67" xfId="13536"/>
    <cellStyle name="60% — акцент6 68" xfId="13771"/>
    <cellStyle name="60% — акцент6 69" xfId="14004"/>
    <cellStyle name="60% - Акцент6 7" xfId="2302"/>
    <cellStyle name="60% — акцент6 7" xfId="2303"/>
    <cellStyle name="60% - Акцент6 7 2" xfId="2304"/>
    <cellStyle name="60% - Акцент6 7_МФ тепловой баланс 2015 дубль 3" xfId="2305"/>
    <cellStyle name="60% — акцент6 70" xfId="14232"/>
    <cellStyle name="60% — акцент6 71" xfId="15575"/>
    <cellStyle name="60% — акцент6 72" xfId="15584"/>
    <cellStyle name="60% — акцент6 73" xfId="15550"/>
    <cellStyle name="60% - Акцент6 8" xfId="2306"/>
    <cellStyle name="60% — акцент6 8" xfId="2307"/>
    <cellStyle name="60% - Акцент6 8 2" xfId="2308"/>
    <cellStyle name="60% - Акцент6 9" xfId="2309"/>
    <cellStyle name="60% — акцент6 9" xfId="2310"/>
    <cellStyle name="60% - Акцент6 9 2" xfId="2311"/>
    <cellStyle name="Accent1" xfId="2312"/>
    <cellStyle name="Accent2" xfId="2313"/>
    <cellStyle name="Accent3" xfId="2314"/>
    <cellStyle name="Accent4" xfId="2315"/>
    <cellStyle name="Accent5" xfId="2316"/>
    <cellStyle name="Accent6" xfId="2317"/>
    <cellStyle name="Ăčďĺđńńűëęŕ" xfId="2318"/>
    <cellStyle name="Action" xfId="2319"/>
    <cellStyle name="AFE" xfId="2320"/>
    <cellStyle name="Áĺççŕůčňíűé" xfId="2321"/>
    <cellStyle name="Äĺíĺćíűé [0]_(ňŕá 3č)" xfId="2322"/>
    <cellStyle name="Äĺíĺćíűé_(ňŕá 3č)" xfId="2323"/>
    <cellStyle name="Bad" xfId="2324"/>
    <cellStyle name="Blue" xfId="2325"/>
    <cellStyle name="Body_$Dollars" xfId="2326"/>
    <cellStyle name="Calculation" xfId="2327"/>
    <cellStyle name="Cells" xfId="2328"/>
    <cellStyle name="Cells 2" xfId="2329"/>
    <cellStyle name="Cells 2 2" xfId="2330"/>
    <cellStyle name="Cells 3" xfId="2331"/>
    <cellStyle name="Check Cell" xfId="2332"/>
    <cellStyle name="Chek" xfId="2333"/>
    <cellStyle name="Comma [0]_0_Cash" xfId="2334"/>
    <cellStyle name="Comma 0" xfId="2335"/>
    <cellStyle name="Comma 0*" xfId="2336"/>
    <cellStyle name="Comma 2" xfId="2337"/>
    <cellStyle name="Comma 3*" xfId="2338"/>
    <cellStyle name="Comma_0_Cash" xfId="2339"/>
    <cellStyle name="Comma0" xfId="2340"/>
    <cellStyle name="Çŕůčňíűé" xfId="2341"/>
    <cellStyle name="Currency [0]" xfId="2342"/>
    <cellStyle name="Currency [0] 2" xfId="2343"/>
    <cellStyle name="Currency [0] 2 2" xfId="2344"/>
    <cellStyle name="Currency [0] 2 3" xfId="2345"/>
    <cellStyle name="Currency [0] 2 4" xfId="2346"/>
    <cellStyle name="Currency [0] 2 5" xfId="2347"/>
    <cellStyle name="Currency [0] 2 6" xfId="2348"/>
    <cellStyle name="Currency [0] 2 7" xfId="2349"/>
    <cellStyle name="Currency [0] 2 8" xfId="2350"/>
    <cellStyle name="Currency [0] 2 9" xfId="2351"/>
    <cellStyle name="Currency [0] 3" xfId="2352"/>
    <cellStyle name="Currency [0] 3 2" xfId="2353"/>
    <cellStyle name="Currency [0] 3 3" xfId="2354"/>
    <cellStyle name="Currency [0] 3 4" xfId="2355"/>
    <cellStyle name="Currency [0] 3 5" xfId="2356"/>
    <cellStyle name="Currency [0] 3 6" xfId="2357"/>
    <cellStyle name="Currency [0] 3 7" xfId="2358"/>
    <cellStyle name="Currency [0] 3 8" xfId="2359"/>
    <cellStyle name="Currency [0] 3 9" xfId="2360"/>
    <cellStyle name="Currency [0] 4" xfId="2361"/>
    <cellStyle name="Currency [0] 4 2" xfId="2362"/>
    <cellStyle name="Currency [0] 4 3" xfId="2363"/>
    <cellStyle name="Currency [0] 4 4" xfId="2364"/>
    <cellStyle name="Currency [0] 4 5" xfId="2365"/>
    <cellStyle name="Currency [0] 4 6" xfId="2366"/>
    <cellStyle name="Currency [0] 4 7" xfId="2367"/>
    <cellStyle name="Currency [0] 4 8" xfId="2368"/>
    <cellStyle name="Currency [0] 4 9" xfId="2369"/>
    <cellStyle name="Currency [0] 5" xfId="2370"/>
    <cellStyle name="Currency [0] 5 2" xfId="2371"/>
    <cellStyle name="Currency [0] 5 3" xfId="2372"/>
    <cellStyle name="Currency [0] 5 4" xfId="2373"/>
    <cellStyle name="Currency [0] 5 5" xfId="2374"/>
    <cellStyle name="Currency [0] 5 6" xfId="2375"/>
    <cellStyle name="Currency [0] 5 7" xfId="2376"/>
    <cellStyle name="Currency [0] 5 8" xfId="2377"/>
    <cellStyle name="Currency [0] 5 9" xfId="2378"/>
    <cellStyle name="Currency [0] 6" xfId="2379"/>
    <cellStyle name="Currency [0] 6 2" xfId="2380"/>
    <cellStyle name="Currency [0] 6 3" xfId="2381"/>
    <cellStyle name="Currency [0] 7" xfId="2382"/>
    <cellStyle name="Currency [0] 7 2" xfId="2383"/>
    <cellStyle name="Currency [0] 7 3" xfId="2384"/>
    <cellStyle name="Currency [0] 8" xfId="2385"/>
    <cellStyle name="Currency [0] 8 2" xfId="2386"/>
    <cellStyle name="Currency [0] 8 3" xfId="2387"/>
    <cellStyle name="Currency [0]_Приложения ЛФ корр" xfId="2388"/>
    <cellStyle name="Currency 0" xfId="2389"/>
    <cellStyle name="Currency 2" xfId="2390"/>
    <cellStyle name="Currency_0_Cash" xfId="2391"/>
    <cellStyle name="Currency0" xfId="2392"/>
    <cellStyle name="currency1" xfId="2393"/>
    <cellStyle name="Currency2" xfId="2394"/>
    <cellStyle name="currency3" xfId="2395"/>
    <cellStyle name="currency4" xfId="2396"/>
    <cellStyle name="Date" xfId="2397"/>
    <cellStyle name="Date Aligned" xfId="2398"/>
    <cellStyle name="Dates" xfId="2399"/>
    <cellStyle name="DblClick" xfId="2400"/>
    <cellStyle name="DblClick 2" xfId="2401"/>
    <cellStyle name="Dezimal [0]_NEGS" xfId="2402"/>
    <cellStyle name="Dezimal_NEGS" xfId="2403"/>
    <cellStyle name="Dotted Line" xfId="2404"/>
    <cellStyle name="E&amp;Y House" xfId="2405"/>
    <cellStyle name="E-mail" xfId="2406"/>
    <cellStyle name="E-mail 2" xfId="2407"/>
    <cellStyle name="E-mail_46EP.2011(v2.0)" xfId="2408"/>
    <cellStyle name="Euro" xfId="2409"/>
    <cellStyle name="Euro 2" xfId="2410"/>
    <cellStyle name="Euro 3" xfId="2411"/>
    <cellStyle name="Euro 4" xfId="2412"/>
    <cellStyle name="ew" xfId="2413"/>
    <cellStyle name="Excel Built-in Comma" xfId="15747"/>
    <cellStyle name="Excel Built-in Normal" xfId="2414"/>
    <cellStyle name="Excel Built-in Normal 1" xfId="2415"/>
    <cellStyle name="Excel Built-in Normal 2" xfId="2416"/>
    <cellStyle name="Explanatory Text" xfId="2417"/>
    <cellStyle name="F2" xfId="2418"/>
    <cellStyle name="F3" xfId="2419"/>
    <cellStyle name="F4" xfId="2420"/>
    <cellStyle name="F5" xfId="2421"/>
    <cellStyle name="F6" xfId="2422"/>
    <cellStyle name="F7" xfId="2423"/>
    <cellStyle name="F8" xfId="2424"/>
    <cellStyle name="Fixed" xfId="2425"/>
    <cellStyle name="fo]_x000d__x000a_UserName=Murat Zelef_x000d__x000a_UserCompany=Bumerang_x000d__x000a__x000d__x000a_[File Paths]_x000d__x000a_WorkingDirectory=C:\EQUIS\DLWIN_x000d__x000a_DownLoader=C" xfId="2426"/>
    <cellStyle name="Followed Hyperlink" xfId="2427"/>
    <cellStyle name="Footnote" xfId="2428"/>
    <cellStyle name="Formuls" xfId="2429"/>
    <cellStyle name="Formuls 2" xfId="2430"/>
    <cellStyle name="Good" xfId="2431"/>
    <cellStyle name="hard no" xfId="2432"/>
    <cellStyle name="Hard Percent" xfId="2433"/>
    <cellStyle name="hardno" xfId="2434"/>
    <cellStyle name="Head 1" xfId="2435"/>
    <cellStyle name="Header" xfId="2436"/>
    <cellStyle name="Header 3" xfId="2437"/>
    <cellStyle name="Header 3 2" xfId="2438"/>
    <cellStyle name="header1" xfId="2439"/>
    <cellStyle name="header2" xfId="2440"/>
    <cellStyle name="Heading" xfId="2441"/>
    <cellStyle name="Heading 1" xfId="2442"/>
    <cellStyle name="Heading 1 2" xfId="2443"/>
    <cellStyle name="Heading 2" xfId="2444"/>
    <cellStyle name="Heading 2 2" xfId="2445"/>
    <cellStyle name="Heading 3" xfId="2446"/>
    <cellStyle name="Heading 4" xfId="2447"/>
    <cellStyle name="Heading_GP.ITOG.4.78(v1.0) - для разделения" xfId="2448"/>
    <cellStyle name="Heading2" xfId="2449"/>
    <cellStyle name="Heading2 2" xfId="2450"/>
    <cellStyle name="Heading2_46EP.2011(v2.0)" xfId="2451"/>
    <cellStyle name="Headline I" xfId="2452"/>
    <cellStyle name="Headline II" xfId="2453"/>
    <cellStyle name="Headline III" xfId="2454"/>
    <cellStyle name="Hyperlink" xfId="2455"/>
    <cellStyle name="Iau?iue_130 nnd. are." xfId="2456"/>
    <cellStyle name="Îáű÷íűé__FES" xfId="2457"/>
    <cellStyle name="Îáû÷íûé_cogs" xfId="2458"/>
    <cellStyle name="Îňęđűâŕâřŕ˙ń˙ ăčďĺđńńűëęŕ" xfId="2459"/>
    <cellStyle name="Info" xfId="2460"/>
    <cellStyle name="Input" xfId="2461"/>
    <cellStyle name="InputCurrency" xfId="2462"/>
    <cellStyle name="InputCurrency2" xfId="2463"/>
    <cellStyle name="InputMultiple1" xfId="2464"/>
    <cellStyle name="InputPercent1" xfId="2465"/>
    <cellStyle name="Inputs" xfId="2466"/>
    <cellStyle name="Inputs (const)" xfId="2467"/>
    <cellStyle name="Inputs (const) 2" xfId="2468"/>
    <cellStyle name="Inputs (const)_46EP.2011(v2.0)" xfId="2469"/>
    <cellStyle name="Inputs 2" xfId="2470"/>
    <cellStyle name="Inputs Co" xfId="2471"/>
    <cellStyle name="Inputs_46EE.2011(v1.0)" xfId="2472"/>
    <cellStyle name="Linked Cell" xfId="2473"/>
    <cellStyle name="Millares [0]_RESULTS" xfId="2474"/>
    <cellStyle name="Millares_RESULTS" xfId="2475"/>
    <cellStyle name="Milliers [0]_Fonctions Macros XL4" xfId="2476"/>
    <cellStyle name="Milliers_Fonctions Macros XL4" xfId="2477"/>
    <cellStyle name="mnb" xfId="2478"/>
    <cellStyle name="Moneda [0]_RESULTS" xfId="2479"/>
    <cellStyle name="Moneda_RESULTS" xfId="2480"/>
    <cellStyle name="Monétaire [0]_RESULTS" xfId="2481"/>
    <cellStyle name="Monétaire_RESULTS" xfId="2482"/>
    <cellStyle name="Multiple" xfId="2483"/>
    <cellStyle name="Multiple1" xfId="2484"/>
    <cellStyle name="MultipleBelow" xfId="2485"/>
    <cellStyle name="namber" xfId="2486"/>
    <cellStyle name="Neutral" xfId="2487"/>
    <cellStyle name="Norma11l" xfId="2488"/>
    <cellStyle name="normal" xfId="2489"/>
    <cellStyle name="Normal - Style1" xfId="2490"/>
    <cellStyle name="normal 10" xfId="2491"/>
    <cellStyle name="Normal 2" xfId="2492"/>
    <cellStyle name="Normal 2 2" xfId="2493"/>
    <cellStyle name="Normal 2 3" xfId="2494"/>
    <cellStyle name="normal 3" xfId="2495"/>
    <cellStyle name="normal 4" xfId="2496"/>
    <cellStyle name="normal 5" xfId="2497"/>
    <cellStyle name="normal 6" xfId="2498"/>
    <cellStyle name="normal 7" xfId="2499"/>
    <cellStyle name="normal 8" xfId="2500"/>
    <cellStyle name="normal 9" xfId="2501"/>
    <cellStyle name="Normal." xfId="2502"/>
    <cellStyle name="Normal_06_9m" xfId="2503"/>
    <cellStyle name="Normal1" xfId="2504"/>
    <cellStyle name="Normal2" xfId="2505"/>
    <cellStyle name="NormalGB" xfId="2506"/>
    <cellStyle name="Normalny_24. 02. 97." xfId="2507"/>
    <cellStyle name="normбlnм_laroux" xfId="2508"/>
    <cellStyle name="Note" xfId="2509"/>
    <cellStyle name="Note 2" xfId="2510"/>
    <cellStyle name="Note 3" xfId="2511"/>
    <cellStyle name="number" xfId="2512"/>
    <cellStyle name="Ôčíŕíńîâűé [0]_(ňŕá 3č)" xfId="2513"/>
    <cellStyle name="Ôčíŕíńîâűé_(ňŕá 3č)" xfId="2514"/>
    <cellStyle name="Option" xfId="2515"/>
    <cellStyle name="Òûñÿ÷è [0]_cogs" xfId="2516"/>
    <cellStyle name="Òûñÿ÷è_cogs" xfId="2517"/>
    <cellStyle name="Output" xfId="2518"/>
    <cellStyle name="Page Number" xfId="2519"/>
    <cellStyle name="pb_page_heading_LS" xfId="2520"/>
    <cellStyle name="Percent_RS_Lianozovo-Samara_9m01" xfId="2521"/>
    <cellStyle name="Percent1" xfId="2522"/>
    <cellStyle name="Piug" xfId="2523"/>
    <cellStyle name="Plug" xfId="2524"/>
    <cellStyle name="Price_Body" xfId="2525"/>
    <cellStyle name="prochrek" xfId="2526"/>
    <cellStyle name="Protected" xfId="2527"/>
    <cellStyle name="Salomon Logo" xfId="2528"/>
    <cellStyle name="SAPBEXaggData" xfId="2529"/>
    <cellStyle name="SAPBEXaggDataEmph" xfId="2530"/>
    <cellStyle name="SAPBEXaggItem" xfId="2531"/>
    <cellStyle name="SAPBEXaggItemX" xfId="2532"/>
    <cellStyle name="SAPBEXchaText" xfId="2533"/>
    <cellStyle name="SAPBEXexcBad7" xfId="2534"/>
    <cellStyle name="SAPBEXexcBad8" xfId="2535"/>
    <cellStyle name="SAPBEXexcBad9" xfId="2536"/>
    <cellStyle name="SAPBEXexcCritical4" xfId="2537"/>
    <cellStyle name="SAPBEXexcCritical5" xfId="2538"/>
    <cellStyle name="SAPBEXexcCritical6" xfId="2539"/>
    <cellStyle name="SAPBEXexcGood1" xfId="2540"/>
    <cellStyle name="SAPBEXexcGood2" xfId="2541"/>
    <cellStyle name="SAPBEXexcGood3" xfId="2542"/>
    <cellStyle name="SAPBEXfilterDrill" xfId="2543"/>
    <cellStyle name="SAPBEXfilterItem" xfId="2544"/>
    <cellStyle name="SAPBEXfilterText" xfId="2545"/>
    <cellStyle name="SAPBEXformats" xfId="2546"/>
    <cellStyle name="SAPBEXheaderItem" xfId="2547"/>
    <cellStyle name="SAPBEXheaderText" xfId="2548"/>
    <cellStyle name="SAPBEXHLevel0" xfId="2549"/>
    <cellStyle name="SAPBEXHLevel0X" xfId="2550"/>
    <cellStyle name="SAPBEXHLevel1" xfId="2551"/>
    <cellStyle name="SAPBEXHLevel1X" xfId="2552"/>
    <cellStyle name="SAPBEXHLevel2" xfId="2553"/>
    <cellStyle name="SAPBEXHLevel2X" xfId="2554"/>
    <cellStyle name="SAPBEXHLevel3" xfId="2555"/>
    <cellStyle name="SAPBEXHLevel3X" xfId="2556"/>
    <cellStyle name="SAPBEXinputData" xfId="2557"/>
    <cellStyle name="SAPBEXresData" xfId="2558"/>
    <cellStyle name="SAPBEXresDataEmph" xfId="2559"/>
    <cellStyle name="SAPBEXresItem" xfId="2560"/>
    <cellStyle name="SAPBEXresItemX" xfId="2561"/>
    <cellStyle name="SAPBEXstdData" xfId="2562"/>
    <cellStyle name="SAPBEXstdDataEmph" xfId="2563"/>
    <cellStyle name="SAPBEXstdItem" xfId="2564"/>
    <cellStyle name="SAPBEXstdItemX" xfId="2565"/>
    <cellStyle name="SAPBEXtitle" xfId="2566"/>
    <cellStyle name="SAPBEXundefined" xfId="2567"/>
    <cellStyle name="st1" xfId="2568"/>
    <cellStyle name="stand_bord" xfId="2569"/>
    <cellStyle name="Standard_NEGS" xfId="2570"/>
    <cellStyle name="Style 1" xfId="2571"/>
    <cellStyle name="styleColumnTitles" xfId="2572"/>
    <cellStyle name="styleDateRange" xfId="2573"/>
    <cellStyle name="styleHidden" xfId="2574"/>
    <cellStyle name="styleNormal" xfId="2575"/>
    <cellStyle name="styleSeriesAttributes" xfId="2576"/>
    <cellStyle name="styleSeriesData" xfId="2577"/>
    <cellStyle name="styleSeriesDataForecast" xfId="2578"/>
    <cellStyle name="styleSeriesDataForecastNA" xfId="2579"/>
    <cellStyle name="styleSeriesDataNA" xfId="2580"/>
    <cellStyle name="Table Head" xfId="2581"/>
    <cellStyle name="Table Head Aligned" xfId="2582"/>
    <cellStyle name="Table Head Blue" xfId="2583"/>
    <cellStyle name="Table Head Green" xfId="2584"/>
    <cellStyle name="Table Head_Val_Sum_Graph" xfId="2585"/>
    <cellStyle name="Table Heading" xfId="2586"/>
    <cellStyle name="Table Heading 2" xfId="2587"/>
    <cellStyle name="Table Heading_46EP.2011(v2.0)" xfId="2588"/>
    <cellStyle name="Table Text" xfId="2589"/>
    <cellStyle name="Table Title" xfId="2590"/>
    <cellStyle name="Table Units" xfId="2591"/>
    <cellStyle name="Table_Header" xfId="2592"/>
    <cellStyle name="TableStyleLight1" xfId="2593"/>
    <cellStyle name="TableStyleLight1 2" xfId="2594"/>
    <cellStyle name="Text" xfId="2595"/>
    <cellStyle name="Text 1" xfId="2596"/>
    <cellStyle name="Text Head" xfId="2597"/>
    <cellStyle name="Text Head 1" xfId="2598"/>
    <cellStyle name="Title" xfId="2599"/>
    <cellStyle name="Title 2" xfId="2600"/>
    <cellStyle name="Title 4" xfId="2601"/>
    <cellStyle name="Total" xfId="2602"/>
    <cellStyle name="Total 2" xfId="2603"/>
    <cellStyle name="TotalCurrency" xfId="2604"/>
    <cellStyle name="Underline_Single" xfId="2605"/>
    <cellStyle name="Unit" xfId="2606"/>
    <cellStyle name="Warning Text" xfId="2607"/>
    <cellStyle name="year" xfId="2608"/>
    <cellStyle name="Акцент1 10" xfId="2609"/>
    <cellStyle name="Акцент1 11" xfId="4919"/>
    <cellStyle name="Акцент1 12" xfId="8892"/>
    <cellStyle name="Акцент1 2" xfId="2610"/>
    <cellStyle name="Акцент1 2 10" xfId="2611"/>
    <cellStyle name="Акцент1 2 10 2" xfId="4921"/>
    <cellStyle name="Акцент1 2 10 3" xfId="10157"/>
    <cellStyle name="Акцент1 2 11" xfId="4920"/>
    <cellStyle name="Акцент1 2 12" xfId="8893"/>
    <cellStyle name="Акцент1 2 2" xfId="2612"/>
    <cellStyle name="Акцент1 2 2 2" xfId="2613"/>
    <cellStyle name="Акцент1 2 2 3" xfId="4922"/>
    <cellStyle name="Акцент1 2 2 4" xfId="8894"/>
    <cellStyle name="Акцент1 2 3" xfId="2614"/>
    <cellStyle name="Акцент1 2 3 2" xfId="4923"/>
    <cellStyle name="Акцент1 2 3 3" xfId="10159"/>
    <cellStyle name="Акцент1 2 4" xfId="2615"/>
    <cellStyle name="Акцент1 2 4 2" xfId="4924"/>
    <cellStyle name="Акцент1 2 4 3" xfId="10160"/>
    <cellStyle name="Акцент1 2 5" xfId="2616"/>
    <cellStyle name="Акцент1 2 5 2" xfId="4925"/>
    <cellStyle name="Акцент1 2 5 3" xfId="10161"/>
    <cellStyle name="Акцент1 2 6" xfId="2617"/>
    <cellStyle name="Акцент1 2 6 2" xfId="4926"/>
    <cellStyle name="Акцент1 2 6 3" xfId="10162"/>
    <cellStyle name="Акцент1 2 7" xfId="2618"/>
    <cellStyle name="Акцент1 2 7 2" xfId="4927"/>
    <cellStyle name="Акцент1 2 7 3" xfId="10163"/>
    <cellStyle name="Акцент1 2 8" xfId="2619"/>
    <cellStyle name="Акцент1 2 8 2" xfId="4928"/>
    <cellStyle name="Акцент1 2 8 3" xfId="10164"/>
    <cellStyle name="Акцент1 2 9" xfId="2620"/>
    <cellStyle name="Акцент1 2 9 2" xfId="4929"/>
    <cellStyle name="Акцент1 2 9 3" xfId="10165"/>
    <cellStyle name="Акцент1 2_МФ тепловой баланс 2015 дубль 3" xfId="2621"/>
    <cellStyle name="Акцент1 3" xfId="2622"/>
    <cellStyle name="Акцент1 3 10" xfId="2623"/>
    <cellStyle name="Акцент1 3 10 2" xfId="4931"/>
    <cellStyle name="Акцент1 3 10 3" xfId="10167"/>
    <cellStyle name="Акцент1 3 11" xfId="2624"/>
    <cellStyle name="Акцент1 3 12" xfId="4930"/>
    <cellStyle name="Акцент1 3 13" xfId="8895"/>
    <cellStyle name="Акцент1 3 2" xfId="2625"/>
    <cellStyle name="Акцент1 3 2 2" xfId="4932"/>
    <cellStyle name="Акцент1 3 2 3" xfId="8896"/>
    <cellStyle name="Акцент1 3 3" xfId="2626"/>
    <cellStyle name="Акцент1 3 3 2" xfId="4933"/>
    <cellStyle name="Акцент1 3 3 3" xfId="10169"/>
    <cellStyle name="Акцент1 3 4" xfId="2627"/>
    <cellStyle name="Акцент1 3 4 2" xfId="4934"/>
    <cellStyle name="Акцент1 3 4 3" xfId="10170"/>
    <cellStyle name="Акцент1 3 5" xfId="2628"/>
    <cellStyle name="Акцент1 3 5 2" xfId="4935"/>
    <cellStyle name="Акцент1 3 5 3" xfId="10171"/>
    <cellStyle name="Акцент1 3 6" xfId="2629"/>
    <cellStyle name="Акцент1 3 6 2" xfId="4936"/>
    <cellStyle name="Акцент1 3 6 3" xfId="10172"/>
    <cellStyle name="Акцент1 3 7" xfId="2630"/>
    <cellStyle name="Акцент1 3 7 2" xfId="4937"/>
    <cellStyle name="Акцент1 3 7 3" xfId="10173"/>
    <cellStyle name="Акцент1 3 8" xfId="2631"/>
    <cellStyle name="Акцент1 3 8 2" xfId="4938"/>
    <cellStyle name="Акцент1 3 8 3" xfId="10174"/>
    <cellStyle name="Акцент1 3 9" xfId="2632"/>
    <cellStyle name="Акцент1 3 9 2" xfId="4939"/>
    <cellStyle name="Акцент1 3 9 3" xfId="10175"/>
    <cellStyle name="Акцент1 3_МФ тепловой баланс 2015 дубль 3" xfId="2633"/>
    <cellStyle name="Акцент1 4" xfId="2634"/>
    <cellStyle name="Акцент1 4 2" xfId="2635"/>
    <cellStyle name="Акцент1 4_МФ тепловой баланс 2015 дубль 3" xfId="2636"/>
    <cellStyle name="Акцент1 5" xfId="2637"/>
    <cellStyle name="Акцент1 5 2" xfId="2638"/>
    <cellStyle name="Акцент1 5_МФ тепловой баланс 2015 дубль 3" xfId="2639"/>
    <cellStyle name="Акцент1 6" xfId="2640"/>
    <cellStyle name="Акцент1 6 2" xfId="2641"/>
    <cellStyle name="Акцент1 6_МФ тепловой баланс 2015 дубль 3" xfId="2642"/>
    <cellStyle name="Акцент1 7" xfId="2643"/>
    <cellStyle name="Акцент1 7 2" xfId="2644"/>
    <cellStyle name="Акцент1 7_МФ тепловой баланс 2015 дубль 3" xfId="2645"/>
    <cellStyle name="Акцент1 8" xfId="2646"/>
    <cellStyle name="Акцент1 8 2" xfId="2647"/>
    <cellStyle name="Акцент1 9" xfId="2648"/>
    <cellStyle name="Акцент1 9 2" xfId="2649"/>
    <cellStyle name="Акцент2 10" xfId="2650"/>
    <cellStyle name="Акцент2 11" xfId="4940"/>
    <cellStyle name="Акцент2 12" xfId="8897"/>
    <cellStyle name="Акцент2 2" xfId="2651"/>
    <cellStyle name="Акцент2 2 10" xfId="2652"/>
    <cellStyle name="Акцент2 2 10 2" xfId="4942"/>
    <cellStyle name="Акцент2 2 10 3" xfId="10178"/>
    <cellStyle name="Акцент2 2 11" xfId="4941"/>
    <cellStyle name="Акцент2 2 12" xfId="8898"/>
    <cellStyle name="Акцент2 2 2" xfId="2653"/>
    <cellStyle name="Акцент2 2 2 2" xfId="2654"/>
    <cellStyle name="Акцент2 2 2 3" xfId="4943"/>
    <cellStyle name="Акцент2 2 2 4" xfId="8899"/>
    <cellStyle name="Акцент2 2 3" xfId="2655"/>
    <cellStyle name="Акцент2 2 3 2" xfId="4944"/>
    <cellStyle name="Акцент2 2 3 3" xfId="10180"/>
    <cellStyle name="Акцент2 2 4" xfId="2656"/>
    <cellStyle name="Акцент2 2 4 2" xfId="4945"/>
    <cellStyle name="Акцент2 2 4 3" xfId="10181"/>
    <cellStyle name="Акцент2 2 5" xfId="2657"/>
    <cellStyle name="Акцент2 2 5 2" xfId="4946"/>
    <cellStyle name="Акцент2 2 5 3" xfId="10182"/>
    <cellStyle name="Акцент2 2 6" xfId="2658"/>
    <cellStyle name="Акцент2 2 6 2" xfId="4947"/>
    <cellStyle name="Акцент2 2 6 3" xfId="10183"/>
    <cellStyle name="Акцент2 2 7" xfId="2659"/>
    <cellStyle name="Акцент2 2 7 2" xfId="4948"/>
    <cellStyle name="Акцент2 2 7 3" xfId="10184"/>
    <cellStyle name="Акцент2 2 8" xfId="2660"/>
    <cellStyle name="Акцент2 2 8 2" xfId="4949"/>
    <cellStyle name="Акцент2 2 8 3" xfId="10185"/>
    <cellStyle name="Акцент2 2 9" xfId="2661"/>
    <cellStyle name="Акцент2 2 9 2" xfId="4950"/>
    <cellStyle name="Акцент2 2 9 3" xfId="10186"/>
    <cellStyle name="Акцент2 2_МФ тепловой баланс 2015 дубль 3" xfId="2662"/>
    <cellStyle name="Акцент2 3" xfId="2663"/>
    <cellStyle name="Акцент2 3 10" xfId="2664"/>
    <cellStyle name="Акцент2 3 10 2" xfId="4952"/>
    <cellStyle name="Акцент2 3 10 3" xfId="10188"/>
    <cellStyle name="Акцент2 3 11" xfId="2665"/>
    <cellStyle name="Акцент2 3 12" xfId="4951"/>
    <cellStyle name="Акцент2 3 13" xfId="8900"/>
    <cellStyle name="Акцент2 3 2" xfId="2666"/>
    <cellStyle name="Акцент2 3 2 2" xfId="4953"/>
    <cellStyle name="Акцент2 3 2 3" xfId="8901"/>
    <cellStyle name="Акцент2 3 3" xfId="2667"/>
    <cellStyle name="Акцент2 3 3 2" xfId="4954"/>
    <cellStyle name="Акцент2 3 3 3" xfId="10190"/>
    <cellStyle name="Акцент2 3 4" xfId="2668"/>
    <cellStyle name="Акцент2 3 4 2" xfId="4955"/>
    <cellStyle name="Акцент2 3 4 3" xfId="10191"/>
    <cellStyle name="Акцент2 3 5" xfId="2669"/>
    <cellStyle name="Акцент2 3 5 2" xfId="4956"/>
    <cellStyle name="Акцент2 3 5 3" xfId="10192"/>
    <cellStyle name="Акцент2 3 6" xfId="2670"/>
    <cellStyle name="Акцент2 3 6 2" xfId="4957"/>
    <cellStyle name="Акцент2 3 6 3" xfId="10193"/>
    <cellStyle name="Акцент2 3 7" xfId="2671"/>
    <cellStyle name="Акцент2 3 7 2" xfId="4958"/>
    <cellStyle name="Акцент2 3 7 3" xfId="10194"/>
    <cellStyle name="Акцент2 3 8" xfId="2672"/>
    <cellStyle name="Акцент2 3 8 2" xfId="4959"/>
    <cellStyle name="Акцент2 3 8 3" xfId="10195"/>
    <cellStyle name="Акцент2 3 9" xfId="2673"/>
    <cellStyle name="Акцент2 3 9 2" xfId="4960"/>
    <cellStyle name="Акцент2 3 9 3" xfId="10196"/>
    <cellStyle name="Акцент2 3_МФ тепловой баланс 2015 дубль 3" xfId="2674"/>
    <cellStyle name="Акцент2 4" xfId="2675"/>
    <cellStyle name="Акцент2 4 2" xfId="2676"/>
    <cellStyle name="Акцент2 4_МФ тепловой баланс 2015 дубль 3" xfId="2677"/>
    <cellStyle name="Акцент2 5" xfId="2678"/>
    <cellStyle name="Акцент2 5 2" xfId="2679"/>
    <cellStyle name="Акцент2 5_МФ тепловой баланс 2015 дубль 3" xfId="2680"/>
    <cellStyle name="Акцент2 6" xfId="2681"/>
    <cellStyle name="Акцент2 6 2" xfId="2682"/>
    <cellStyle name="Акцент2 6_МФ тепловой баланс 2015 дубль 3" xfId="2683"/>
    <cellStyle name="Акцент2 7" xfId="2684"/>
    <cellStyle name="Акцент2 7 2" xfId="2685"/>
    <cellStyle name="Акцент2 7_МФ тепловой баланс 2015 дубль 3" xfId="2686"/>
    <cellStyle name="Акцент2 8" xfId="2687"/>
    <cellStyle name="Акцент2 8 2" xfId="2688"/>
    <cellStyle name="Акцент2 9" xfId="2689"/>
    <cellStyle name="Акцент2 9 2" xfId="2690"/>
    <cellStyle name="Акцент3 10" xfId="2691"/>
    <cellStyle name="Акцент3 11" xfId="4961"/>
    <cellStyle name="Акцент3 12" xfId="8902"/>
    <cellStyle name="Акцент3 2" xfId="2692"/>
    <cellStyle name="Акцент3 2 10" xfId="2693"/>
    <cellStyle name="Акцент3 2 10 2" xfId="4963"/>
    <cellStyle name="Акцент3 2 10 3" xfId="10199"/>
    <cellStyle name="Акцент3 2 11" xfId="4962"/>
    <cellStyle name="Акцент3 2 12" xfId="8903"/>
    <cellStyle name="Акцент3 2 2" xfId="2694"/>
    <cellStyle name="Акцент3 2 2 2" xfId="2695"/>
    <cellStyle name="Акцент3 2 2 3" xfId="4964"/>
    <cellStyle name="Акцент3 2 2 4" xfId="8904"/>
    <cellStyle name="Акцент3 2 3" xfId="2696"/>
    <cellStyle name="Акцент3 2 3 2" xfId="4965"/>
    <cellStyle name="Акцент3 2 3 3" xfId="10201"/>
    <cellStyle name="Акцент3 2 4" xfId="2697"/>
    <cellStyle name="Акцент3 2 4 2" xfId="4966"/>
    <cellStyle name="Акцент3 2 4 3" xfId="10202"/>
    <cellStyle name="Акцент3 2 5" xfId="2698"/>
    <cellStyle name="Акцент3 2 5 2" xfId="4967"/>
    <cellStyle name="Акцент3 2 5 3" xfId="10203"/>
    <cellStyle name="Акцент3 2 6" xfId="2699"/>
    <cellStyle name="Акцент3 2 6 2" xfId="4968"/>
    <cellStyle name="Акцент3 2 6 3" xfId="10204"/>
    <cellStyle name="Акцент3 2 7" xfId="2700"/>
    <cellStyle name="Акцент3 2 7 2" xfId="4969"/>
    <cellStyle name="Акцент3 2 7 3" xfId="10205"/>
    <cellStyle name="Акцент3 2 8" xfId="2701"/>
    <cellStyle name="Акцент3 2 8 2" xfId="4970"/>
    <cellStyle name="Акцент3 2 8 3" xfId="10206"/>
    <cellStyle name="Акцент3 2 9" xfId="2702"/>
    <cellStyle name="Акцент3 2 9 2" xfId="4971"/>
    <cellStyle name="Акцент3 2 9 3" xfId="10207"/>
    <cellStyle name="Акцент3 2_МФ тепловой баланс 2015 дубль 3" xfId="2703"/>
    <cellStyle name="Акцент3 3" xfId="2704"/>
    <cellStyle name="Акцент3 3 10" xfId="2705"/>
    <cellStyle name="Акцент3 3 10 2" xfId="4973"/>
    <cellStyle name="Акцент3 3 10 3" xfId="10209"/>
    <cellStyle name="Акцент3 3 11" xfId="2706"/>
    <cellStyle name="Акцент3 3 12" xfId="4972"/>
    <cellStyle name="Акцент3 3 13" xfId="8905"/>
    <cellStyle name="Акцент3 3 2" xfId="2707"/>
    <cellStyle name="Акцент3 3 2 2" xfId="4974"/>
    <cellStyle name="Акцент3 3 2 3" xfId="8906"/>
    <cellStyle name="Акцент3 3 3" xfId="2708"/>
    <cellStyle name="Акцент3 3 3 2" xfId="4975"/>
    <cellStyle name="Акцент3 3 3 3" xfId="10211"/>
    <cellStyle name="Акцент3 3 4" xfId="2709"/>
    <cellStyle name="Акцент3 3 4 2" xfId="4976"/>
    <cellStyle name="Акцент3 3 4 3" xfId="10212"/>
    <cellStyle name="Акцент3 3 5" xfId="2710"/>
    <cellStyle name="Акцент3 3 5 2" xfId="4977"/>
    <cellStyle name="Акцент3 3 5 3" xfId="10213"/>
    <cellStyle name="Акцент3 3 6" xfId="2711"/>
    <cellStyle name="Акцент3 3 6 2" xfId="4978"/>
    <cellStyle name="Акцент3 3 6 3" xfId="10214"/>
    <cellStyle name="Акцент3 3 7" xfId="2712"/>
    <cellStyle name="Акцент3 3 7 2" xfId="4979"/>
    <cellStyle name="Акцент3 3 7 3" xfId="10215"/>
    <cellStyle name="Акцент3 3 8" xfId="2713"/>
    <cellStyle name="Акцент3 3 8 2" xfId="4980"/>
    <cellStyle name="Акцент3 3 8 3" xfId="10216"/>
    <cellStyle name="Акцент3 3 9" xfId="2714"/>
    <cellStyle name="Акцент3 3 9 2" xfId="4981"/>
    <cellStyle name="Акцент3 3 9 3" xfId="10217"/>
    <cellStyle name="Акцент3 3_МФ тепловой баланс 2015 дубль 3" xfId="2715"/>
    <cellStyle name="Акцент3 4" xfId="2716"/>
    <cellStyle name="Акцент3 4 2" xfId="2717"/>
    <cellStyle name="Акцент3 4_МФ тепловой баланс 2015 дубль 3" xfId="2718"/>
    <cellStyle name="Акцент3 5" xfId="2719"/>
    <cellStyle name="Акцент3 5 2" xfId="2720"/>
    <cellStyle name="Акцент3 5_МФ тепловой баланс 2015 дубль 3" xfId="2721"/>
    <cellStyle name="Акцент3 6" xfId="2722"/>
    <cellStyle name="Акцент3 6 2" xfId="2723"/>
    <cellStyle name="Акцент3 6_МФ тепловой баланс 2015 дубль 3" xfId="2724"/>
    <cellStyle name="Акцент3 7" xfId="2725"/>
    <cellStyle name="Акцент3 7 2" xfId="2726"/>
    <cellStyle name="Акцент3 7_МФ тепловой баланс 2015 дубль 3" xfId="2727"/>
    <cellStyle name="Акцент3 8" xfId="2728"/>
    <cellStyle name="Акцент3 8 2" xfId="2729"/>
    <cellStyle name="Акцент3 9" xfId="2730"/>
    <cellStyle name="Акцент3 9 2" xfId="2731"/>
    <cellStyle name="Акцент4 10" xfId="2732"/>
    <cellStyle name="Акцент4 11" xfId="4982"/>
    <cellStyle name="Акцент4 12" xfId="8907"/>
    <cellStyle name="Акцент4 2" xfId="2733"/>
    <cellStyle name="Акцент4 2 10" xfId="2734"/>
    <cellStyle name="Акцент4 2 10 2" xfId="4984"/>
    <cellStyle name="Акцент4 2 10 3" xfId="10220"/>
    <cellStyle name="Акцент4 2 11" xfId="4983"/>
    <cellStyle name="Акцент4 2 12" xfId="8908"/>
    <cellStyle name="Акцент4 2 2" xfId="2735"/>
    <cellStyle name="Акцент4 2 2 2" xfId="2736"/>
    <cellStyle name="Акцент4 2 2 3" xfId="4985"/>
    <cellStyle name="Акцент4 2 2 4" xfId="8909"/>
    <cellStyle name="Акцент4 2 3" xfId="2737"/>
    <cellStyle name="Акцент4 2 3 2" xfId="4986"/>
    <cellStyle name="Акцент4 2 3 3" xfId="10222"/>
    <cellStyle name="Акцент4 2 4" xfId="2738"/>
    <cellStyle name="Акцент4 2 4 2" xfId="4987"/>
    <cellStyle name="Акцент4 2 4 3" xfId="10223"/>
    <cellStyle name="Акцент4 2 5" xfId="2739"/>
    <cellStyle name="Акцент4 2 5 2" xfId="4988"/>
    <cellStyle name="Акцент4 2 5 3" xfId="10224"/>
    <cellStyle name="Акцент4 2 6" xfId="2740"/>
    <cellStyle name="Акцент4 2 6 2" xfId="4989"/>
    <cellStyle name="Акцент4 2 6 3" xfId="10225"/>
    <cellStyle name="Акцент4 2 7" xfId="2741"/>
    <cellStyle name="Акцент4 2 7 2" xfId="4990"/>
    <cellStyle name="Акцент4 2 7 3" xfId="10226"/>
    <cellStyle name="Акцент4 2 8" xfId="2742"/>
    <cellStyle name="Акцент4 2 8 2" xfId="4991"/>
    <cellStyle name="Акцент4 2 8 3" xfId="10227"/>
    <cellStyle name="Акцент4 2 9" xfId="2743"/>
    <cellStyle name="Акцент4 2 9 2" xfId="4992"/>
    <cellStyle name="Акцент4 2 9 3" xfId="10228"/>
    <cellStyle name="Акцент4 2_МФ тепловой баланс 2015 дубль 3" xfId="2744"/>
    <cellStyle name="Акцент4 3" xfId="2745"/>
    <cellStyle name="Акцент4 3 10" xfId="2746"/>
    <cellStyle name="Акцент4 3 10 2" xfId="4994"/>
    <cellStyle name="Акцент4 3 10 3" xfId="10230"/>
    <cellStyle name="Акцент4 3 11" xfId="2747"/>
    <cellStyle name="Акцент4 3 12" xfId="4993"/>
    <cellStyle name="Акцент4 3 13" xfId="8910"/>
    <cellStyle name="Акцент4 3 2" xfId="2748"/>
    <cellStyle name="Акцент4 3 2 2" xfId="4995"/>
    <cellStyle name="Акцент4 3 2 3" xfId="8911"/>
    <cellStyle name="Акцент4 3 3" xfId="2749"/>
    <cellStyle name="Акцент4 3 3 2" xfId="4996"/>
    <cellStyle name="Акцент4 3 3 3" xfId="10232"/>
    <cellStyle name="Акцент4 3 4" xfId="2750"/>
    <cellStyle name="Акцент4 3 4 2" xfId="4997"/>
    <cellStyle name="Акцент4 3 4 3" xfId="10233"/>
    <cellStyle name="Акцент4 3 5" xfId="2751"/>
    <cellStyle name="Акцент4 3 5 2" xfId="4998"/>
    <cellStyle name="Акцент4 3 5 3" xfId="10234"/>
    <cellStyle name="Акцент4 3 6" xfId="2752"/>
    <cellStyle name="Акцент4 3 6 2" xfId="4999"/>
    <cellStyle name="Акцент4 3 6 3" xfId="10235"/>
    <cellStyle name="Акцент4 3 7" xfId="2753"/>
    <cellStyle name="Акцент4 3 7 2" xfId="5000"/>
    <cellStyle name="Акцент4 3 7 3" xfId="10236"/>
    <cellStyle name="Акцент4 3 8" xfId="2754"/>
    <cellStyle name="Акцент4 3 8 2" xfId="5001"/>
    <cellStyle name="Акцент4 3 8 3" xfId="10237"/>
    <cellStyle name="Акцент4 3 9" xfId="2755"/>
    <cellStyle name="Акцент4 3 9 2" xfId="5002"/>
    <cellStyle name="Акцент4 3 9 3" xfId="10238"/>
    <cellStyle name="Акцент4 3_МФ тепловой баланс 2015 дубль 3" xfId="2756"/>
    <cellStyle name="Акцент4 4" xfId="2757"/>
    <cellStyle name="Акцент4 4 2" xfId="2758"/>
    <cellStyle name="Акцент4 4_МФ тепловой баланс 2015 дубль 3" xfId="2759"/>
    <cellStyle name="Акцент4 5" xfId="2760"/>
    <cellStyle name="Акцент4 5 2" xfId="2761"/>
    <cellStyle name="Акцент4 5_МФ тепловой баланс 2015 дубль 3" xfId="2762"/>
    <cellStyle name="Акцент4 6" xfId="2763"/>
    <cellStyle name="Акцент4 6 2" xfId="2764"/>
    <cellStyle name="Акцент4 6_МФ тепловой баланс 2015 дубль 3" xfId="2765"/>
    <cellStyle name="Акцент4 7" xfId="2766"/>
    <cellStyle name="Акцент4 7 2" xfId="2767"/>
    <cellStyle name="Акцент4 7_МФ тепловой баланс 2015 дубль 3" xfId="2768"/>
    <cellStyle name="Акцент4 8" xfId="2769"/>
    <cellStyle name="Акцент4 8 2" xfId="2770"/>
    <cellStyle name="Акцент4 9" xfId="2771"/>
    <cellStyle name="Акцент4 9 2" xfId="2772"/>
    <cellStyle name="Акцент5 10" xfId="2773"/>
    <cellStyle name="Акцент5 11" xfId="5003"/>
    <cellStyle name="Акцент5 12" xfId="8912"/>
    <cellStyle name="Акцент5 2" xfId="2774"/>
    <cellStyle name="Акцент5 2 10" xfId="2775"/>
    <cellStyle name="Акцент5 2 10 2" xfId="5005"/>
    <cellStyle name="Акцент5 2 10 3" xfId="10241"/>
    <cellStyle name="Акцент5 2 11" xfId="5004"/>
    <cellStyle name="Акцент5 2 12" xfId="8913"/>
    <cellStyle name="Акцент5 2 2" xfId="2776"/>
    <cellStyle name="Акцент5 2 2 2" xfId="2777"/>
    <cellStyle name="Акцент5 2 2 3" xfId="5006"/>
    <cellStyle name="Акцент5 2 2 4" xfId="8914"/>
    <cellStyle name="Акцент5 2 3" xfId="2778"/>
    <cellStyle name="Акцент5 2 3 2" xfId="5007"/>
    <cellStyle name="Акцент5 2 3 3" xfId="10243"/>
    <cellStyle name="Акцент5 2 4" xfId="2779"/>
    <cellStyle name="Акцент5 2 4 2" xfId="5008"/>
    <cellStyle name="Акцент5 2 4 3" xfId="10244"/>
    <cellStyle name="Акцент5 2 5" xfId="2780"/>
    <cellStyle name="Акцент5 2 5 2" xfId="5009"/>
    <cellStyle name="Акцент5 2 5 3" xfId="10245"/>
    <cellStyle name="Акцент5 2 6" xfId="2781"/>
    <cellStyle name="Акцент5 2 6 2" xfId="5010"/>
    <cellStyle name="Акцент5 2 6 3" xfId="10246"/>
    <cellStyle name="Акцент5 2 7" xfId="2782"/>
    <cellStyle name="Акцент5 2 7 2" xfId="5011"/>
    <cellStyle name="Акцент5 2 7 3" xfId="10247"/>
    <cellStyle name="Акцент5 2 8" xfId="2783"/>
    <cellStyle name="Акцент5 2 8 2" xfId="5012"/>
    <cellStyle name="Акцент5 2 8 3" xfId="10248"/>
    <cellStyle name="Акцент5 2 9" xfId="2784"/>
    <cellStyle name="Акцент5 2 9 2" xfId="5013"/>
    <cellStyle name="Акцент5 2 9 3" xfId="10249"/>
    <cellStyle name="Акцент5 2_МФ тепловой баланс 2015 дубль 3" xfId="2785"/>
    <cellStyle name="Акцент5 3" xfId="2786"/>
    <cellStyle name="Акцент5 3 10" xfId="2787"/>
    <cellStyle name="Акцент5 3 10 2" xfId="5015"/>
    <cellStyle name="Акцент5 3 10 3" xfId="10251"/>
    <cellStyle name="Акцент5 3 11" xfId="2788"/>
    <cellStyle name="Акцент5 3 12" xfId="5014"/>
    <cellStyle name="Акцент5 3 13" xfId="8915"/>
    <cellStyle name="Акцент5 3 2" xfId="2789"/>
    <cellStyle name="Акцент5 3 2 2" xfId="5016"/>
    <cellStyle name="Акцент5 3 2 3" xfId="8916"/>
    <cellStyle name="Акцент5 3 3" xfId="2790"/>
    <cellStyle name="Акцент5 3 3 2" xfId="5017"/>
    <cellStyle name="Акцент5 3 3 3" xfId="10253"/>
    <cellStyle name="Акцент5 3 4" xfId="2791"/>
    <cellStyle name="Акцент5 3 4 2" xfId="5018"/>
    <cellStyle name="Акцент5 3 4 3" xfId="10254"/>
    <cellStyle name="Акцент5 3 5" xfId="2792"/>
    <cellStyle name="Акцент5 3 5 2" xfId="5019"/>
    <cellStyle name="Акцент5 3 5 3" xfId="10255"/>
    <cellStyle name="Акцент5 3 6" xfId="2793"/>
    <cellStyle name="Акцент5 3 6 2" xfId="5020"/>
    <cellStyle name="Акцент5 3 6 3" xfId="10256"/>
    <cellStyle name="Акцент5 3 7" xfId="2794"/>
    <cellStyle name="Акцент5 3 7 2" xfId="5021"/>
    <cellStyle name="Акцент5 3 7 3" xfId="10257"/>
    <cellStyle name="Акцент5 3 8" xfId="2795"/>
    <cellStyle name="Акцент5 3 8 2" xfId="5022"/>
    <cellStyle name="Акцент5 3 8 3" xfId="10258"/>
    <cellStyle name="Акцент5 3 9" xfId="2796"/>
    <cellStyle name="Акцент5 3 9 2" xfId="5023"/>
    <cellStyle name="Акцент5 3 9 3" xfId="10259"/>
    <cellStyle name="Акцент5 3_МФ тепловой баланс 2015 дубль 3" xfId="2797"/>
    <cellStyle name="Акцент5 4" xfId="2798"/>
    <cellStyle name="Акцент5 4 2" xfId="2799"/>
    <cellStyle name="Акцент5 4_МФ тепловой баланс 2015 дубль 3" xfId="2800"/>
    <cellStyle name="Акцент5 5" xfId="2801"/>
    <cellStyle name="Акцент5 5 2" xfId="2802"/>
    <cellStyle name="Акцент5 5_МФ тепловой баланс 2015 дубль 3" xfId="2803"/>
    <cellStyle name="Акцент5 6" xfId="2804"/>
    <cellStyle name="Акцент5 6 2" xfId="2805"/>
    <cellStyle name="Акцент5 6_МФ тепловой баланс 2015 дубль 3" xfId="2806"/>
    <cellStyle name="Акцент5 7" xfId="2807"/>
    <cellStyle name="Акцент5 7 2" xfId="2808"/>
    <cellStyle name="Акцент5 7_МФ тепловой баланс 2015 дубль 3" xfId="2809"/>
    <cellStyle name="Акцент5 8" xfId="2810"/>
    <cellStyle name="Акцент5 8 2" xfId="2811"/>
    <cellStyle name="Акцент5 9" xfId="2812"/>
    <cellStyle name="Акцент5 9 2" xfId="2813"/>
    <cellStyle name="Акцент6 10" xfId="2814"/>
    <cellStyle name="Акцент6 11" xfId="5024"/>
    <cellStyle name="Акцент6 12" xfId="8917"/>
    <cellStyle name="Акцент6 2" xfId="2815"/>
    <cellStyle name="Акцент6 2 10" xfId="2816"/>
    <cellStyle name="Акцент6 2 10 2" xfId="5026"/>
    <cellStyle name="Акцент6 2 10 3" xfId="10262"/>
    <cellStyle name="Акцент6 2 11" xfId="5025"/>
    <cellStyle name="Акцент6 2 12" xfId="8918"/>
    <cellStyle name="Акцент6 2 2" xfId="2817"/>
    <cellStyle name="Акцент6 2 2 2" xfId="2818"/>
    <cellStyle name="Акцент6 2 2 3" xfId="5027"/>
    <cellStyle name="Акцент6 2 2 4" xfId="8919"/>
    <cellStyle name="Акцент6 2 3" xfId="2819"/>
    <cellStyle name="Акцент6 2 3 2" xfId="5028"/>
    <cellStyle name="Акцент6 2 3 3" xfId="10264"/>
    <cellStyle name="Акцент6 2 4" xfId="2820"/>
    <cellStyle name="Акцент6 2 4 2" xfId="5029"/>
    <cellStyle name="Акцент6 2 4 3" xfId="10265"/>
    <cellStyle name="Акцент6 2 5" xfId="2821"/>
    <cellStyle name="Акцент6 2 5 2" xfId="5030"/>
    <cellStyle name="Акцент6 2 5 3" xfId="10266"/>
    <cellStyle name="Акцент6 2 6" xfId="2822"/>
    <cellStyle name="Акцент6 2 6 2" xfId="5031"/>
    <cellStyle name="Акцент6 2 6 3" xfId="10267"/>
    <cellStyle name="Акцент6 2 7" xfId="2823"/>
    <cellStyle name="Акцент6 2 7 2" xfId="5032"/>
    <cellStyle name="Акцент6 2 7 3" xfId="10268"/>
    <cellStyle name="Акцент6 2 8" xfId="2824"/>
    <cellStyle name="Акцент6 2 8 2" xfId="5033"/>
    <cellStyle name="Акцент6 2 8 3" xfId="10269"/>
    <cellStyle name="Акцент6 2 9" xfId="2825"/>
    <cellStyle name="Акцент6 2 9 2" xfId="5034"/>
    <cellStyle name="Акцент6 2 9 3" xfId="10270"/>
    <cellStyle name="Акцент6 2_МФ тепловой баланс 2015 дубль 3" xfId="2826"/>
    <cellStyle name="Акцент6 3" xfId="2827"/>
    <cellStyle name="Акцент6 3 10" xfId="2828"/>
    <cellStyle name="Акцент6 3 10 2" xfId="5036"/>
    <cellStyle name="Акцент6 3 10 3" xfId="10272"/>
    <cellStyle name="Акцент6 3 11" xfId="2829"/>
    <cellStyle name="Акцент6 3 12" xfId="5035"/>
    <cellStyle name="Акцент6 3 13" xfId="8920"/>
    <cellStyle name="Акцент6 3 2" xfId="2830"/>
    <cellStyle name="Акцент6 3 2 2" xfId="5037"/>
    <cellStyle name="Акцент6 3 2 3" xfId="8921"/>
    <cellStyle name="Акцент6 3 3" xfId="2831"/>
    <cellStyle name="Акцент6 3 3 2" xfId="5038"/>
    <cellStyle name="Акцент6 3 3 3" xfId="10274"/>
    <cellStyle name="Акцент6 3 4" xfId="2832"/>
    <cellStyle name="Акцент6 3 4 2" xfId="5039"/>
    <cellStyle name="Акцент6 3 4 3" xfId="10275"/>
    <cellStyle name="Акцент6 3 5" xfId="2833"/>
    <cellStyle name="Акцент6 3 5 2" xfId="5040"/>
    <cellStyle name="Акцент6 3 5 3" xfId="10276"/>
    <cellStyle name="Акцент6 3 6" xfId="2834"/>
    <cellStyle name="Акцент6 3 6 2" xfId="5041"/>
    <cellStyle name="Акцент6 3 6 3" xfId="10277"/>
    <cellStyle name="Акцент6 3 7" xfId="2835"/>
    <cellStyle name="Акцент6 3 7 2" xfId="5042"/>
    <cellStyle name="Акцент6 3 7 3" xfId="10278"/>
    <cellStyle name="Акцент6 3 8" xfId="2836"/>
    <cellStyle name="Акцент6 3 8 2" xfId="5043"/>
    <cellStyle name="Акцент6 3 8 3" xfId="10279"/>
    <cellStyle name="Акцент6 3 9" xfId="2837"/>
    <cellStyle name="Акцент6 3 9 2" xfId="5044"/>
    <cellStyle name="Акцент6 3 9 3" xfId="10280"/>
    <cellStyle name="Акцент6 3_МФ тепловой баланс 2015 дубль 3" xfId="2838"/>
    <cellStyle name="Акцент6 4" xfId="2839"/>
    <cellStyle name="Акцент6 4 2" xfId="2840"/>
    <cellStyle name="Акцент6 4_МФ тепловой баланс 2015 дубль 3" xfId="2841"/>
    <cellStyle name="Акцент6 5" xfId="2842"/>
    <cellStyle name="Акцент6 5 2" xfId="2843"/>
    <cellStyle name="Акцент6 5_МФ тепловой баланс 2015 дубль 3" xfId="2844"/>
    <cellStyle name="Акцент6 6" xfId="2845"/>
    <cellStyle name="Акцент6 6 2" xfId="2846"/>
    <cellStyle name="Акцент6 6_МФ тепловой баланс 2015 дубль 3" xfId="2847"/>
    <cellStyle name="Акцент6 7" xfId="2848"/>
    <cellStyle name="Акцент6 7 2" xfId="2849"/>
    <cellStyle name="Акцент6 7_МФ тепловой баланс 2015 дубль 3" xfId="2850"/>
    <cellStyle name="Акцент6 8" xfId="2851"/>
    <cellStyle name="Акцент6 8 2" xfId="2852"/>
    <cellStyle name="Акцент6 9" xfId="2853"/>
    <cellStyle name="Акцент6 9 2" xfId="2854"/>
    <cellStyle name="Беззащитный" xfId="2855"/>
    <cellStyle name="Ввод  10" xfId="2856"/>
    <cellStyle name="Ввод  10 2" xfId="2857"/>
    <cellStyle name="Ввод  11" xfId="2858"/>
    <cellStyle name="Ввод  12" xfId="2859"/>
    <cellStyle name="Ввод  13" xfId="2860"/>
    <cellStyle name="Ввод  14" xfId="2861"/>
    <cellStyle name="Ввод  15" xfId="2862"/>
    <cellStyle name="Ввод  16" xfId="2863"/>
    <cellStyle name="Ввод  17" xfId="2864"/>
    <cellStyle name="Ввод  18" xfId="5045"/>
    <cellStyle name="Ввод  19" xfId="8922"/>
    <cellStyle name="Ввод  2" xfId="2865"/>
    <cellStyle name="Ввод  2 10" xfId="2866"/>
    <cellStyle name="Ввод  2 10 2" xfId="5047"/>
    <cellStyle name="Ввод  2 10 3" xfId="10283"/>
    <cellStyle name="Ввод  2 11" xfId="5046"/>
    <cellStyle name="Ввод  2 12" xfId="8923"/>
    <cellStyle name="Ввод  2 2" xfId="2867"/>
    <cellStyle name="Ввод  2 2 2" xfId="2868"/>
    <cellStyle name="Ввод  2 2 3" xfId="5048"/>
    <cellStyle name="Ввод  2 2 4" xfId="8924"/>
    <cellStyle name="Ввод  2 3" xfId="2869"/>
    <cellStyle name="Ввод  2 3 2" xfId="5049"/>
    <cellStyle name="Ввод  2 3 3" xfId="10285"/>
    <cellStyle name="Ввод  2 4" xfId="2870"/>
    <cellStyle name="Ввод  2 4 2" xfId="5050"/>
    <cellStyle name="Ввод  2 4 3" xfId="10286"/>
    <cellStyle name="Ввод  2 5" xfId="2871"/>
    <cellStyle name="Ввод  2 5 2" xfId="5051"/>
    <cellStyle name="Ввод  2 5 3" xfId="10287"/>
    <cellStyle name="Ввод  2 6" xfId="2872"/>
    <cellStyle name="Ввод  2 6 2" xfId="5052"/>
    <cellStyle name="Ввод  2 6 3" xfId="10288"/>
    <cellStyle name="Ввод  2 7" xfId="2873"/>
    <cellStyle name="Ввод  2 7 2" xfId="5053"/>
    <cellStyle name="Ввод  2 7 3" xfId="10289"/>
    <cellStyle name="Ввод  2 8" xfId="2874"/>
    <cellStyle name="Ввод  2 8 2" xfId="5054"/>
    <cellStyle name="Ввод  2 8 3" xfId="10290"/>
    <cellStyle name="Ввод  2 9" xfId="2875"/>
    <cellStyle name="Ввод  2 9 2" xfId="5055"/>
    <cellStyle name="Ввод  2 9 3" xfId="10291"/>
    <cellStyle name="Ввод  2_46EE.2011(v1.0)" xfId="2876"/>
    <cellStyle name="Ввод  3" xfId="2877"/>
    <cellStyle name="Ввод  3 10" xfId="2878"/>
    <cellStyle name="Ввод  3 10 2" xfId="5057"/>
    <cellStyle name="Ввод  3 10 3" xfId="10293"/>
    <cellStyle name="Ввод  3 11" xfId="2879"/>
    <cellStyle name="Ввод  3 12" xfId="5056"/>
    <cellStyle name="Ввод  3 13" xfId="8925"/>
    <cellStyle name="Ввод  3 2" xfId="2880"/>
    <cellStyle name="Ввод  3 2 2" xfId="5058"/>
    <cellStyle name="Ввод  3 2 3" xfId="8926"/>
    <cellStyle name="Ввод  3 3" xfId="2881"/>
    <cellStyle name="Ввод  3 3 2" xfId="2882"/>
    <cellStyle name="Ввод  3 3 3" xfId="5059"/>
    <cellStyle name="Ввод  3 3 4" xfId="10295"/>
    <cellStyle name="Ввод  3 4" xfId="2883"/>
    <cellStyle name="Ввод  3 4 2" xfId="5060"/>
    <cellStyle name="Ввод  3 4 3" xfId="10296"/>
    <cellStyle name="Ввод  3 5" xfId="2884"/>
    <cellStyle name="Ввод  3 5 2" xfId="5061"/>
    <cellStyle name="Ввод  3 5 3" xfId="10297"/>
    <cellStyle name="Ввод  3 6" xfId="2885"/>
    <cellStyle name="Ввод  3 6 2" xfId="5062"/>
    <cellStyle name="Ввод  3 6 3" xfId="10298"/>
    <cellStyle name="Ввод  3 7" xfId="2886"/>
    <cellStyle name="Ввод  3 7 2" xfId="5063"/>
    <cellStyle name="Ввод  3 7 3" xfId="10299"/>
    <cellStyle name="Ввод  3 8" xfId="2887"/>
    <cellStyle name="Ввод  3 8 2" xfId="5064"/>
    <cellStyle name="Ввод  3 8 3" xfId="10300"/>
    <cellStyle name="Ввод  3 9" xfId="2888"/>
    <cellStyle name="Ввод  3 9 2" xfId="5065"/>
    <cellStyle name="Ввод  3 9 3" xfId="10301"/>
    <cellStyle name="Ввод  3_46EE.2011(v1.0)" xfId="2889"/>
    <cellStyle name="Ввод  4" xfId="2890"/>
    <cellStyle name="Ввод  4 2" xfId="2891"/>
    <cellStyle name="Ввод  4 3" xfId="2892"/>
    <cellStyle name="Ввод  4_46EE.2011(v1.0)" xfId="2893"/>
    <cellStyle name="Ввод  5" xfId="2894"/>
    <cellStyle name="Ввод  5 2" xfId="2895"/>
    <cellStyle name="Ввод  5 3" xfId="2896"/>
    <cellStyle name="Ввод  5_46EE.2011(v1.0)" xfId="2897"/>
    <cellStyle name="Ввод  6" xfId="2898"/>
    <cellStyle name="Ввод  6 2" xfId="2899"/>
    <cellStyle name="Ввод  6 3" xfId="2900"/>
    <cellStyle name="Ввод  6_46EE.2011(v1.0)" xfId="2901"/>
    <cellStyle name="Ввод  7" xfId="2902"/>
    <cellStyle name="Ввод  7 2" xfId="2903"/>
    <cellStyle name="Ввод  7 3" xfId="2904"/>
    <cellStyle name="Ввод  7_46EE.2011(v1.0)" xfId="2905"/>
    <cellStyle name="Ввод  8" xfId="2906"/>
    <cellStyle name="Ввод  8 2" xfId="2907"/>
    <cellStyle name="Ввод  8 3" xfId="2908"/>
    <cellStyle name="Ввод  8_46EE.2011(v1.0)" xfId="2909"/>
    <cellStyle name="Ввод  9" xfId="2910"/>
    <cellStyle name="Ввод  9 2" xfId="2911"/>
    <cellStyle name="Ввод  9 3" xfId="2912"/>
    <cellStyle name="Ввод  9_46EE.2011(v1.0)" xfId="2913"/>
    <cellStyle name="Верт. заголовок" xfId="2914"/>
    <cellStyle name="Вес_продукта" xfId="2915"/>
    <cellStyle name="Вывод 10" xfId="2916"/>
    <cellStyle name="Вывод 11" xfId="5066"/>
    <cellStyle name="Вывод 12" xfId="8927"/>
    <cellStyle name="Вывод 2" xfId="2917"/>
    <cellStyle name="Вывод 2 10" xfId="2918"/>
    <cellStyle name="Вывод 2 10 2" xfId="5068"/>
    <cellStyle name="Вывод 2 10 3" xfId="10304"/>
    <cellStyle name="Вывод 2 11" xfId="5067"/>
    <cellStyle name="Вывод 2 12" xfId="8928"/>
    <cellStyle name="Вывод 2 2" xfId="2919"/>
    <cellStyle name="Вывод 2 2 2" xfId="2920"/>
    <cellStyle name="Вывод 2 2 3" xfId="5069"/>
    <cellStyle name="Вывод 2 2 4" xfId="8929"/>
    <cellStyle name="Вывод 2 3" xfId="2921"/>
    <cellStyle name="Вывод 2 3 2" xfId="5070"/>
    <cellStyle name="Вывод 2 3 3" xfId="10306"/>
    <cellStyle name="Вывод 2 4" xfId="2922"/>
    <cellStyle name="Вывод 2 4 2" xfId="5071"/>
    <cellStyle name="Вывод 2 4 3" xfId="10307"/>
    <cellStyle name="Вывод 2 5" xfId="2923"/>
    <cellStyle name="Вывод 2 5 2" xfId="5072"/>
    <cellStyle name="Вывод 2 5 3" xfId="10308"/>
    <cellStyle name="Вывод 2 6" xfId="2924"/>
    <cellStyle name="Вывод 2 6 2" xfId="5073"/>
    <cellStyle name="Вывод 2 6 3" xfId="10309"/>
    <cellStyle name="Вывод 2 7" xfId="2925"/>
    <cellStyle name="Вывод 2 7 2" xfId="5074"/>
    <cellStyle name="Вывод 2 7 3" xfId="10310"/>
    <cellStyle name="Вывод 2 8" xfId="2926"/>
    <cellStyle name="Вывод 2 8 2" xfId="5075"/>
    <cellStyle name="Вывод 2 8 3" xfId="10311"/>
    <cellStyle name="Вывод 2 9" xfId="2927"/>
    <cellStyle name="Вывод 2 9 2" xfId="5076"/>
    <cellStyle name="Вывод 2 9 3" xfId="10312"/>
    <cellStyle name="Вывод 2_46EE.2011(v1.0)" xfId="2928"/>
    <cellStyle name="Вывод 3" xfId="2929"/>
    <cellStyle name="Вывод 3 10" xfId="2930"/>
    <cellStyle name="Вывод 3 10 2" xfId="5078"/>
    <cellStyle name="Вывод 3 10 3" xfId="10314"/>
    <cellStyle name="Вывод 3 11" xfId="2931"/>
    <cellStyle name="Вывод 3 12" xfId="5077"/>
    <cellStyle name="Вывод 3 13" xfId="8930"/>
    <cellStyle name="Вывод 3 2" xfId="2932"/>
    <cellStyle name="Вывод 3 2 2" xfId="5079"/>
    <cellStyle name="Вывод 3 2 3" xfId="8931"/>
    <cellStyle name="Вывод 3 3" xfId="2933"/>
    <cellStyle name="Вывод 3 3 2" xfId="5080"/>
    <cellStyle name="Вывод 3 3 3" xfId="10316"/>
    <cellStyle name="Вывод 3 4" xfId="2934"/>
    <cellStyle name="Вывод 3 4 2" xfId="5081"/>
    <cellStyle name="Вывод 3 4 3" xfId="10317"/>
    <cellStyle name="Вывод 3 5" xfId="2935"/>
    <cellStyle name="Вывод 3 5 2" xfId="5082"/>
    <cellStyle name="Вывод 3 5 3" xfId="10318"/>
    <cellStyle name="Вывод 3 6" xfId="2936"/>
    <cellStyle name="Вывод 3 6 2" xfId="5083"/>
    <cellStyle name="Вывод 3 6 3" xfId="10319"/>
    <cellStyle name="Вывод 3 7" xfId="2937"/>
    <cellStyle name="Вывод 3 7 2" xfId="5084"/>
    <cellStyle name="Вывод 3 7 3" xfId="10320"/>
    <cellStyle name="Вывод 3 8" xfId="2938"/>
    <cellStyle name="Вывод 3 8 2" xfId="5085"/>
    <cellStyle name="Вывод 3 8 3" xfId="10321"/>
    <cellStyle name="Вывод 3 9" xfId="2939"/>
    <cellStyle name="Вывод 3 9 2" xfId="5086"/>
    <cellStyle name="Вывод 3 9 3" xfId="10322"/>
    <cellStyle name="Вывод 3_46EE.2011(v1.0)" xfId="2940"/>
    <cellStyle name="Вывод 4" xfId="2941"/>
    <cellStyle name="Вывод 4 2" xfId="2942"/>
    <cellStyle name="Вывод 4_46EE.2011(v1.0)" xfId="2943"/>
    <cellStyle name="Вывод 5" xfId="2944"/>
    <cellStyle name="Вывод 5 2" xfId="2945"/>
    <cellStyle name="Вывод 5_46EE.2011(v1.0)" xfId="2946"/>
    <cellStyle name="Вывод 6" xfId="2947"/>
    <cellStyle name="Вывод 6 2" xfId="2948"/>
    <cellStyle name="Вывод 6_46EE.2011(v1.0)" xfId="2949"/>
    <cellStyle name="Вывод 7" xfId="2950"/>
    <cellStyle name="Вывод 7 2" xfId="2951"/>
    <cellStyle name="Вывод 7_46EE.2011(v1.0)" xfId="2952"/>
    <cellStyle name="Вывод 8" xfId="2953"/>
    <cellStyle name="Вывод 8 2" xfId="2954"/>
    <cellStyle name="Вывод 8_46EE.2011(v1.0)" xfId="2955"/>
    <cellStyle name="Вывод 9" xfId="2956"/>
    <cellStyle name="Вывод 9 2" xfId="2957"/>
    <cellStyle name="Вывод 9_46EE.2011(v1.0)" xfId="2958"/>
    <cellStyle name="Вычисление 10" xfId="2959"/>
    <cellStyle name="Вычисление 11" xfId="5087"/>
    <cellStyle name="Вычисление 12" xfId="8932"/>
    <cellStyle name="Вычисление 2" xfId="2960"/>
    <cellStyle name="Вычисление 2 10" xfId="2961"/>
    <cellStyle name="Вычисление 2 10 2" xfId="5089"/>
    <cellStyle name="Вычисление 2 10 3" xfId="10325"/>
    <cellStyle name="Вычисление 2 11" xfId="5088"/>
    <cellStyle name="Вычисление 2 12" xfId="8933"/>
    <cellStyle name="Вычисление 2 2" xfId="2962"/>
    <cellStyle name="Вычисление 2 2 2" xfId="2963"/>
    <cellStyle name="Вычисление 2 2 3" xfId="5090"/>
    <cellStyle name="Вычисление 2 2 4" xfId="8934"/>
    <cellStyle name="Вычисление 2 3" xfId="2964"/>
    <cellStyle name="Вычисление 2 3 2" xfId="5091"/>
    <cellStyle name="Вычисление 2 3 3" xfId="10327"/>
    <cellStyle name="Вычисление 2 4" xfId="2965"/>
    <cellStyle name="Вычисление 2 4 2" xfId="5092"/>
    <cellStyle name="Вычисление 2 4 3" xfId="10328"/>
    <cellStyle name="Вычисление 2 5" xfId="2966"/>
    <cellStyle name="Вычисление 2 5 2" xfId="5093"/>
    <cellStyle name="Вычисление 2 5 3" xfId="10329"/>
    <cellStyle name="Вычисление 2 6" xfId="2967"/>
    <cellStyle name="Вычисление 2 6 2" xfId="5094"/>
    <cellStyle name="Вычисление 2 6 3" xfId="10330"/>
    <cellStyle name="Вычисление 2 7" xfId="2968"/>
    <cellStyle name="Вычисление 2 7 2" xfId="5095"/>
    <cellStyle name="Вычисление 2 7 3" xfId="10331"/>
    <cellStyle name="Вычисление 2 8" xfId="2969"/>
    <cellStyle name="Вычисление 2 8 2" xfId="5096"/>
    <cellStyle name="Вычисление 2 8 3" xfId="10332"/>
    <cellStyle name="Вычисление 2 9" xfId="2970"/>
    <cellStyle name="Вычисление 2 9 2" xfId="5097"/>
    <cellStyle name="Вычисление 2 9 3" xfId="10333"/>
    <cellStyle name="Вычисление 2_46EE.2011(v1.0)" xfId="2971"/>
    <cellStyle name="Вычисление 3" xfId="2972"/>
    <cellStyle name="Вычисление 3 10" xfId="2973"/>
    <cellStyle name="Вычисление 3 10 2" xfId="5099"/>
    <cellStyle name="Вычисление 3 10 3" xfId="10335"/>
    <cellStyle name="Вычисление 3 11" xfId="2974"/>
    <cellStyle name="Вычисление 3 12" xfId="5098"/>
    <cellStyle name="Вычисление 3 13" xfId="8935"/>
    <cellStyle name="Вычисление 3 2" xfId="2975"/>
    <cellStyle name="Вычисление 3 2 2" xfId="5100"/>
    <cellStyle name="Вычисление 3 2 3" xfId="8936"/>
    <cellStyle name="Вычисление 3 3" xfId="2976"/>
    <cellStyle name="Вычисление 3 3 2" xfId="5101"/>
    <cellStyle name="Вычисление 3 3 3" xfId="10337"/>
    <cellStyle name="Вычисление 3 4" xfId="2977"/>
    <cellStyle name="Вычисление 3 4 2" xfId="5102"/>
    <cellStyle name="Вычисление 3 4 3" xfId="10338"/>
    <cellStyle name="Вычисление 3 5" xfId="2978"/>
    <cellStyle name="Вычисление 3 5 2" xfId="5103"/>
    <cellStyle name="Вычисление 3 5 3" xfId="10339"/>
    <cellStyle name="Вычисление 3 6" xfId="2979"/>
    <cellStyle name="Вычисление 3 6 2" xfId="5104"/>
    <cellStyle name="Вычисление 3 6 3" xfId="10340"/>
    <cellStyle name="Вычисление 3 7" xfId="2980"/>
    <cellStyle name="Вычисление 3 7 2" xfId="5105"/>
    <cellStyle name="Вычисление 3 7 3" xfId="10341"/>
    <cellStyle name="Вычисление 3 8" xfId="2981"/>
    <cellStyle name="Вычисление 3 8 2" xfId="5106"/>
    <cellStyle name="Вычисление 3 8 3" xfId="10342"/>
    <cellStyle name="Вычисление 3 9" xfId="2982"/>
    <cellStyle name="Вычисление 3 9 2" xfId="5107"/>
    <cellStyle name="Вычисление 3 9 3" xfId="10343"/>
    <cellStyle name="Вычисление 3_46EE.2011(v1.0)" xfId="2983"/>
    <cellStyle name="Вычисление 4" xfId="2984"/>
    <cellStyle name="Вычисление 4 2" xfId="2985"/>
    <cellStyle name="Вычисление 4_46EE.2011(v1.0)" xfId="2986"/>
    <cellStyle name="Вычисление 5" xfId="2987"/>
    <cellStyle name="Вычисление 5 2" xfId="2988"/>
    <cellStyle name="Вычисление 5_46EE.2011(v1.0)" xfId="2989"/>
    <cellStyle name="Вычисление 6" xfId="2990"/>
    <cellStyle name="Вычисление 6 2" xfId="2991"/>
    <cellStyle name="Вычисление 6_46EE.2011(v1.0)" xfId="2992"/>
    <cellStyle name="Вычисление 7" xfId="2993"/>
    <cellStyle name="Вычисление 7 2" xfId="2994"/>
    <cellStyle name="Вычисление 7_46EE.2011(v1.0)" xfId="2995"/>
    <cellStyle name="Вычисление 8" xfId="2996"/>
    <cellStyle name="Вычисление 8 2" xfId="2997"/>
    <cellStyle name="Вычисление 8_46EE.2011(v1.0)" xfId="2998"/>
    <cellStyle name="Вычисление 9" xfId="2999"/>
    <cellStyle name="Вычисление 9 2" xfId="3000"/>
    <cellStyle name="Вычисление 9_46EE.2011(v1.0)" xfId="3001"/>
    <cellStyle name="Гиперссылка 2" xfId="3002"/>
    <cellStyle name="Гиперссылка 2 10" xfId="3003"/>
    <cellStyle name="Гиперссылка 2 11" xfId="3004"/>
    <cellStyle name="Гиперссылка 2 12" xfId="3005"/>
    <cellStyle name="Гиперссылка 2 13" xfId="3006"/>
    <cellStyle name="Гиперссылка 2 14" xfId="3007"/>
    <cellStyle name="Гиперссылка 2 15" xfId="3008"/>
    <cellStyle name="Гиперссылка 2 16" xfId="3009"/>
    <cellStyle name="Гиперссылка 2 17" xfId="3010"/>
    <cellStyle name="Гиперссылка 2 2" xfId="3011"/>
    <cellStyle name="Гиперссылка 2 2 10" xfId="3012"/>
    <cellStyle name="Гиперссылка 2 2 11" xfId="3013"/>
    <cellStyle name="Гиперссылка 2 2 12" xfId="3014"/>
    <cellStyle name="Гиперссылка 2 2 13" xfId="3015"/>
    <cellStyle name="Гиперссылка 2 2 14" xfId="3016"/>
    <cellStyle name="Гиперссылка 2 2 15" xfId="3017"/>
    <cellStyle name="Гиперссылка 2 2 16" xfId="3018"/>
    <cellStyle name="Гиперссылка 2 2 17" xfId="3019"/>
    <cellStyle name="Гиперссылка 2 2 2" xfId="3020"/>
    <cellStyle name="Гиперссылка 2 2 2 2" xfId="3021"/>
    <cellStyle name="Гиперссылка 2 2 2 3" xfId="3022"/>
    <cellStyle name="Гиперссылка 2 2 3" xfId="3023"/>
    <cellStyle name="Гиперссылка 2 2 4" xfId="3024"/>
    <cellStyle name="Гиперссылка 2 2 5" xfId="3025"/>
    <cellStyle name="Гиперссылка 2 2 6" xfId="3026"/>
    <cellStyle name="Гиперссылка 2 2 7" xfId="3027"/>
    <cellStyle name="Гиперссылка 2 2 8" xfId="3028"/>
    <cellStyle name="Гиперссылка 2 2 9" xfId="3029"/>
    <cellStyle name="Гиперссылка 2 3" xfId="3030"/>
    <cellStyle name="Гиперссылка 2 4" xfId="3031"/>
    <cellStyle name="Гиперссылка 2 5" xfId="3032"/>
    <cellStyle name="Гиперссылка 2 6" xfId="3033"/>
    <cellStyle name="Гиперссылка 2 7" xfId="3034"/>
    <cellStyle name="Гиперссылка 2 8" xfId="3035"/>
    <cellStyle name="Гиперссылка 2 9" xfId="3036"/>
    <cellStyle name="Гиперссылка 3" xfId="3037"/>
    <cellStyle name="Гиперссылка 3 2" xfId="3038"/>
    <cellStyle name="Гиперссылка 4" xfId="3039"/>
    <cellStyle name="Гиперссылка 4 2" xfId="3040"/>
    <cellStyle name="Группа" xfId="3041"/>
    <cellStyle name="Группа 0" xfId="3042"/>
    <cellStyle name="Группа 1" xfId="3043"/>
    <cellStyle name="Группа 2" xfId="3044"/>
    <cellStyle name="Группа 3" xfId="3045"/>
    <cellStyle name="Группа 4" xfId="3046"/>
    <cellStyle name="Группа 5" xfId="3047"/>
    <cellStyle name="Группа 6" xfId="3048"/>
    <cellStyle name="Группа 7" xfId="3049"/>
    <cellStyle name="Группа 8" xfId="3050"/>
    <cellStyle name="Группа_4DNS.UPDATE.EXAMPLE" xfId="3051"/>
    <cellStyle name="ДАТА" xfId="3052"/>
    <cellStyle name="ДАТА 2" xfId="3053"/>
    <cellStyle name="ДАТА 3" xfId="3054"/>
    <cellStyle name="ДАТА 4" xfId="3055"/>
    <cellStyle name="ДАТА 5" xfId="3056"/>
    <cellStyle name="ДАТА 6" xfId="3057"/>
    <cellStyle name="ДАТА 7" xfId="3058"/>
    <cellStyle name="ДАТА 8" xfId="3059"/>
    <cellStyle name="ДАТА 9" xfId="3060"/>
    <cellStyle name="ДАТА_1" xfId="3061"/>
    <cellStyle name="Денежный 2" xfId="3062"/>
    <cellStyle name="Денежный 2 2" xfId="3063"/>
    <cellStyle name="Денежный 2 2 2" xfId="3064"/>
    <cellStyle name="Денежный 2_INDEX.STATION.2012(v1.0)_" xfId="3065"/>
    <cellStyle name="Є_x0004_ЄЄЄЄ_x0004_ЄЄ_x0004_" xfId="3066"/>
    <cellStyle name="Є_x0004_ЄЄЄЄ_x0004_ЄЄ_x0004_ 2" xfId="3067"/>
    <cellStyle name="Заголовок" xfId="3068"/>
    <cellStyle name="Заголовок 1 10" xfId="3069"/>
    <cellStyle name="Заголовок 1 11" xfId="5108"/>
    <cellStyle name="Заголовок 1 12" xfId="8937"/>
    <cellStyle name="Заголовок 1 2" xfId="3070"/>
    <cellStyle name="Заголовок 1 2 10" xfId="3071"/>
    <cellStyle name="Заголовок 1 2 10 2" xfId="5110"/>
    <cellStyle name="Заголовок 1 2 10 3" xfId="10346"/>
    <cellStyle name="Заголовок 1 2 11" xfId="5109"/>
    <cellStyle name="Заголовок 1 2 12" xfId="8938"/>
    <cellStyle name="Заголовок 1 2 2" xfId="3072"/>
    <cellStyle name="Заголовок 1 2 2 2" xfId="3073"/>
    <cellStyle name="Заголовок 1 2 2 3" xfId="5111"/>
    <cellStyle name="Заголовок 1 2 2 4" xfId="8939"/>
    <cellStyle name="Заголовок 1 2 3" xfId="3074"/>
    <cellStyle name="Заголовок 1 2 3 2" xfId="5112"/>
    <cellStyle name="Заголовок 1 2 3 3" xfId="10348"/>
    <cellStyle name="Заголовок 1 2 4" xfId="3075"/>
    <cellStyle name="Заголовок 1 2 4 2" xfId="5113"/>
    <cellStyle name="Заголовок 1 2 4 3" xfId="10349"/>
    <cellStyle name="Заголовок 1 2 5" xfId="3076"/>
    <cellStyle name="Заголовок 1 2 5 2" xfId="5114"/>
    <cellStyle name="Заголовок 1 2 5 3" xfId="10350"/>
    <cellStyle name="Заголовок 1 2 6" xfId="3077"/>
    <cellStyle name="Заголовок 1 2 6 2" xfId="5115"/>
    <cellStyle name="Заголовок 1 2 6 3" xfId="10351"/>
    <cellStyle name="Заголовок 1 2 7" xfId="3078"/>
    <cellStyle name="Заголовок 1 2 7 2" xfId="5116"/>
    <cellStyle name="Заголовок 1 2 7 3" xfId="10352"/>
    <cellStyle name="Заголовок 1 2 8" xfId="3079"/>
    <cellStyle name="Заголовок 1 2 8 2" xfId="5117"/>
    <cellStyle name="Заголовок 1 2 8 3" xfId="10353"/>
    <cellStyle name="Заголовок 1 2 9" xfId="3080"/>
    <cellStyle name="Заголовок 1 2 9 2" xfId="5118"/>
    <cellStyle name="Заголовок 1 2 9 3" xfId="10354"/>
    <cellStyle name="Заголовок 1 2_46EE.2011(v1.0)" xfId="3081"/>
    <cellStyle name="Заголовок 1 3" xfId="3082"/>
    <cellStyle name="Заголовок 1 3 10" xfId="3083"/>
    <cellStyle name="Заголовок 1 3 10 2" xfId="5120"/>
    <cellStyle name="Заголовок 1 3 10 3" xfId="10356"/>
    <cellStyle name="Заголовок 1 3 11" xfId="3084"/>
    <cellStyle name="Заголовок 1 3 12" xfId="5119"/>
    <cellStyle name="Заголовок 1 3 13" xfId="8940"/>
    <cellStyle name="Заголовок 1 3 2" xfId="3085"/>
    <cellStyle name="Заголовок 1 3 2 2" xfId="5121"/>
    <cellStyle name="Заголовок 1 3 2 3" xfId="8941"/>
    <cellStyle name="Заголовок 1 3 3" xfId="3086"/>
    <cellStyle name="Заголовок 1 3 3 2" xfId="5122"/>
    <cellStyle name="Заголовок 1 3 3 3" xfId="10358"/>
    <cellStyle name="Заголовок 1 3 4" xfId="3087"/>
    <cellStyle name="Заголовок 1 3 4 2" xfId="5123"/>
    <cellStyle name="Заголовок 1 3 4 3" xfId="10359"/>
    <cellStyle name="Заголовок 1 3 5" xfId="3088"/>
    <cellStyle name="Заголовок 1 3 5 2" xfId="5124"/>
    <cellStyle name="Заголовок 1 3 5 3" xfId="10360"/>
    <cellStyle name="Заголовок 1 3 6" xfId="3089"/>
    <cellStyle name="Заголовок 1 3 6 2" xfId="5125"/>
    <cellStyle name="Заголовок 1 3 6 3" xfId="10361"/>
    <cellStyle name="Заголовок 1 3 7" xfId="3090"/>
    <cellStyle name="Заголовок 1 3 7 2" xfId="5126"/>
    <cellStyle name="Заголовок 1 3 7 3" xfId="10362"/>
    <cellStyle name="Заголовок 1 3 8" xfId="3091"/>
    <cellStyle name="Заголовок 1 3 8 2" xfId="5127"/>
    <cellStyle name="Заголовок 1 3 8 3" xfId="10363"/>
    <cellStyle name="Заголовок 1 3 9" xfId="3092"/>
    <cellStyle name="Заголовок 1 3 9 2" xfId="5128"/>
    <cellStyle name="Заголовок 1 3 9 3" xfId="10364"/>
    <cellStyle name="Заголовок 1 3_46EE.2011(v1.0)" xfId="3093"/>
    <cellStyle name="Заголовок 1 4" xfId="3094"/>
    <cellStyle name="Заголовок 1 4 2" xfId="3095"/>
    <cellStyle name="Заголовок 1 4_46EE.2011(v1.0)" xfId="3096"/>
    <cellStyle name="Заголовок 1 5" xfId="3097"/>
    <cellStyle name="Заголовок 1 5 2" xfId="3098"/>
    <cellStyle name="Заголовок 1 5_46EE.2011(v1.0)" xfId="3099"/>
    <cellStyle name="Заголовок 1 6" xfId="3100"/>
    <cellStyle name="Заголовок 1 6 2" xfId="3101"/>
    <cellStyle name="Заголовок 1 6_46EE.2011(v1.0)" xfId="3102"/>
    <cellStyle name="Заголовок 1 7" xfId="3103"/>
    <cellStyle name="Заголовок 1 7 2" xfId="3104"/>
    <cellStyle name="Заголовок 1 7_46EE.2011(v1.0)" xfId="3105"/>
    <cellStyle name="Заголовок 1 8" xfId="3106"/>
    <cellStyle name="Заголовок 1 8 2" xfId="3107"/>
    <cellStyle name="Заголовок 1 8_46EE.2011(v1.0)" xfId="3108"/>
    <cellStyle name="Заголовок 1 9" xfId="3109"/>
    <cellStyle name="Заголовок 1 9 2" xfId="3110"/>
    <cellStyle name="Заголовок 1 9_46EE.2011(v1.0)" xfId="3111"/>
    <cellStyle name="Заголовок 2 10" xfId="3112"/>
    <cellStyle name="Заголовок 2 11" xfId="3113"/>
    <cellStyle name="Заголовок 2 12" xfId="5129"/>
    <cellStyle name="Заголовок 2 13" xfId="8942"/>
    <cellStyle name="Заголовок 2 2" xfId="3114"/>
    <cellStyle name="Заголовок 2 2 10" xfId="3115"/>
    <cellStyle name="Заголовок 2 2 10 2" xfId="5131"/>
    <cellStyle name="Заголовок 2 2 10 3" xfId="10367"/>
    <cellStyle name="Заголовок 2 2 11" xfId="5130"/>
    <cellStyle name="Заголовок 2 2 12" xfId="8943"/>
    <cellStyle name="Заголовок 2 2 2" xfId="3116"/>
    <cellStyle name="Заголовок 2 2 2 2" xfId="3117"/>
    <cellStyle name="Заголовок 2 2 2 3" xfId="5132"/>
    <cellStyle name="Заголовок 2 2 2 4" xfId="8944"/>
    <cellStyle name="Заголовок 2 2 3" xfId="3118"/>
    <cellStyle name="Заголовок 2 2 3 2" xfId="5133"/>
    <cellStyle name="Заголовок 2 2 3 3" xfId="10369"/>
    <cellStyle name="Заголовок 2 2 4" xfId="3119"/>
    <cellStyle name="Заголовок 2 2 4 2" xfId="5134"/>
    <cellStyle name="Заголовок 2 2 4 3" xfId="10370"/>
    <cellStyle name="Заголовок 2 2 5" xfId="3120"/>
    <cellStyle name="Заголовок 2 2 5 2" xfId="5135"/>
    <cellStyle name="Заголовок 2 2 5 3" xfId="10371"/>
    <cellStyle name="Заголовок 2 2 6" xfId="3121"/>
    <cellStyle name="Заголовок 2 2 6 2" xfId="5136"/>
    <cellStyle name="Заголовок 2 2 6 3" xfId="10372"/>
    <cellStyle name="Заголовок 2 2 7" xfId="3122"/>
    <cellStyle name="Заголовок 2 2 7 2" xfId="5137"/>
    <cellStyle name="Заголовок 2 2 7 3" xfId="10373"/>
    <cellStyle name="Заголовок 2 2 8" xfId="3123"/>
    <cellStyle name="Заголовок 2 2 8 2" xfId="5138"/>
    <cellStyle name="Заголовок 2 2 8 3" xfId="10374"/>
    <cellStyle name="Заголовок 2 2 9" xfId="3124"/>
    <cellStyle name="Заголовок 2 2 9 2" xfId="5139"/>
    <cellStyle name="Заголовок 2 2 9 3" xfId="10375"/>
    <cellStyle name="Заголовок 2 2_46EE.2011(v1.0)" xfId="3125"/>
    <cellStyle name="Заголовок 2 3" xfId="3126"/>
    <cellStyle name="Заголовок 2 3 10" xfId="3127"/>
    <cellStyle name="Заголовок 2 3 10 2" xfId="5141"/>
    <cellStyle name="Заголовок 2 3 10 3" xfId="10377"/>
    <cellStyle name="Заголовок 2 3 11" xfId="3128"/>
    <cellStyle name="Заголовок 2 3 12" xfId="5140"/>
    <cellStyle name="Заголовок 2 3 13" xfId="8945"/>
    <cellStyle name="Заголовок 2 3 2" xfId="3129"/>
    <cellStyle name="Заголовок 2 3 2 2" xfId="5142"/>
    <cellStyle name="Заголовок 2 3 2 3" xfId="8946"/>
    <cellStyle name="Заголовок 2 3 3" xfId="3130"/>
    <cellStyle name="Заголовок 2 3 3 2" xfId="5143"/>
    <cellStyle name="Заголовок 2 3 3 3" xfId="10379"/>
    <cellStyle name="Заголовок 2 3 4" xfId="3131"/>
    <cellStyle name="Заголовок 2 3 4 2" xfId="5144"/>
    <cellStyle name="Заголовок 2 3 4 3" xfId="10380"/>
    <cellStyle name="Заголовок 2 3 5" xfId="3132"/>
    <cellStyle name="Заголовок 2 3 5 2" xfId="5145"/>
    <cellStyle name="Заголовок 2 3 5 3" xfId="10381"/>
    <cellStyle name="Заголовок 2 3 6" xfId="3133"/>
    <cellStyle name="Заголовок 2 3 6 2" xfId="5146"/>
    <cellStyle name="Заголовок 2 3 6 3" xfId="10382"/>
    <cellStyle name="Заголовок 2 3 7" xfId="3134"/>
    <cellStyle name="Заголовок 2 3 7 2" xfId="5147"/>
    <cellStyle name="Заголовок 2 3 7 3" xfId="10383"/>
    <cellStyle name="Заголовок 2 3 8" xfId="3135"/>
    <cellStyle name="Заголовок 2 3 8 2" xfId="5148"/>
    <cellStyle name="Заголовок 2 3 8 3" xfId="10384"/>
    <cellStyle name="Заголовок 2 3 9" xfId="3136"/>
    <cellStyle name="Заголовок 2 3 9 2" xfId="5149"/>
    <cellStyle name="Заголовок 2 3 9 3" xfId="10385"/>
    <cellStyle name="Заголовок 2 3_46EE.2011(v1.0)" xfId="3137"/>
    <cellStyle name="Заголовок 2 4" xfId="3138"/>
    <cellStyle name="Заголовок 2 4 2" xfId="3139"/>
    <cellStyle name="Заголовок 2 4_46EE.2011(v1.0)" xfId="3140"/>
    <cellStyle name="Заголовок 2 5" xfId="3141"/>
    <cellStyle name="Заголовок 2 5 2" xfId="3142"/>
    <cellStyle name="Заголовок 2 5_46EE.2011(v1.0)" xfId="3143"/>
    <cellStyle name="Заголовок 2 6" xfId="3144"/>
    <cellStyle name="Заголовок 2 6 2" xfId="3145"/>
    <cellStyle name="Заголовок 2 6_46EE.2011(v1.0)" xfId="3146"/>
    <cellStyle name="Заголовок 2 7" xfId="3147"/>
    <cellStyle name="Заголовок 2 7 2" xfId="3148"/>
    <cellStyle name="Заголовок 2 7_46EE.2011(v1.0)" xfId="3149"/>
    <cellStyle name="Заголовок 2 8" xfId="3150"/>
    <cellStyle name="Заголовок 2 8 2" xfId="3151"/>
    <cellStyle name="Заголовок 2 8_46EE.2011(v1.0)" xfId="3152"/>
    <cellStyle name="Заголовок 2 9" xfId="3153"/>
    <cellStyle name="Заголовок 2 9 2" xfId="3154"/>
    <cellStyle name="Заголовок 2 9_46EE.2011(v1.0)" xfId="3155"/>
    <cellStyle name="Заголовок 3 10" xfId="3156"/>
    <cellStyle name="Заголовок 3 11" xfId="3157"/>
    <cellStyle name="Заголовок 3 12" xfId="5150"/>
    <cellStyle name="Заголовок 3 13" xfId="8947"/>
    <cellStyle name="Заголовок 3 2" xfId="3158"/>
    <cellStyle name="Заголовок 3 2 10" xfId="3159"/>
    <cellStyle name="Заголовок 3 2 10 2" xfId="5152"/>
    <cellStyle name="Заголовок 3 2 10 3" xfId="10388"/>
    <cellStyle name="Заголовок 3 2 11" xfId="5151"/>
    <cellStyle name="Заголовок 3 2 12" xfId="8948"/>
    <cellStyle name="Заголовок 3 2 2" xfId="3160"/>
    <cellStyle name="Заголовок 3 2 2 2" xfId="3161"/>
    <cellStyle name="Заголовок 3 2 2 3" xfId="5153"/>
    <cellStyle name="Заголовок 3 2 2 4" xfId="8949"/>
    <cellStyle name="Заголовок 3 2 3" xfId="3162"/>
    <cellStyle name="Заголовок 3 2 3 2" xfId="5154"/>
    <cellStyle name="Заголовок 3 2 3 3" xfId="10390"/>
    <cellStyle name="Заголовок 3 2 4" xfId="3163"/>
    <cellStyle name="Заголовок 3 2 4 2" xfId="5155"/>
    <cellStyle name="Заголовок 3 2 4 3" xfId="10391"/>
    <cellStyle name="Заголовок 3 2 5" xfId="3164"/>
    <cellStyle name="Заголовок 3 2 5 2" xfId="5156"/>
    <cellStyle name="Заголовок 3 2 5 3" xfId="10392"/>
    <cellStyle name="Заголовок 3 2 6" xfId="3165"/>
    <cellStyle name="Заголовок 3 2 6 2" xfId="5157"/>
    <cellStyle name="Заголовок 3 2 6 3" xfId="10393"/>
    <cellStyle name="Заголовок 3 2 7" xfId="3166"/>
    <cellStyle name="Заголовок 3 2 7 2" xfId="5158"/>
    <cellStyle name="Заголовок 3 2 7 3" xfId="10394"/>
    <cellStyle name="Заголовок 3 2 8" xfId="3167"/>
    <cellStyle name="Заголовок 3 2 8 2" xfId="5159"/>
    <cellStyle name="Заголовок 3 2 8 3" xfId="10395"/>
    <cellStyle name="Заголовок 3 2 9" xfId="3168"/>
    <cellStyle name="Заголовок 3 2 9 2" xfId="5160"/>
    <cellStyle name="Заголовок 3 2 9 3" xfId="10396"/>
    <cellStyle name="Заголовок 3 2_46EE.2011(v1.0)" xfId="3169"/>
    <cellStyle name="Заголовок 3 3" xfId="3170"/>
    <cellStyle name="Заголовок 3 3 10" xfId="3171"/>
    <cellStyle name="Заголовок 3 3 10 2" xfId="5162"/>
    <cellStyle name="Заголовок 3 3 10 3" xfId="10398"/>
    <cellStyle name="Заголовок 3 3 11" xfId="3172"/>
    <cellStyle name="Заголовок 3 3 12" xfId="5161"/>
    <cellStyle name="Заголовок 3 3 13" xfId="8950"/>
    <cellStyle name="Заголовок 3 3 2" xfId="3173"/>
    <cellStyle name="Заголовок 3 3 2 2" xfId="5163"/>
    <cellStyle name="Заголовок 3 3 2 3" xfId="8951"/>
    <cellStyle name="Заголовок 3 3 3" xfId="3174"/>
    <cellStyle name="Заголовок 3 3 3 2" xfId="5164"/>
    <cellStyle name="Заголовок 3 3 3 3" xfId="10400"/>
    <cellStyle name="Заголовок 3 3 4" xfId="3175"/>
    <cellStyle name="Заголовок 3 3 4 2" xfId="5165"/>
    <cellStyle name="Заголовок 3 3 4 3" xfId="10401"/>
    <cellStyle name="Заголовок 3 3 5" xfId="3176"/>
    <cellStyle name="Заголовок 3 3 5 2" xfId="5166"/>
    <cellStyle name="Заголовок 3 3 5 3" xfId="10402"/>
    <cellStyle name="Заголовок 3 3 6" xfId="3177"/>
    <cellStyle name="Заголовок 3 3 6 2" xfId="5167"/>
    <cellStyle name="Заголовок 3 3 6 3" xfId="10403"/>
    <cellStyle name="Заголовок 3 3 7" xfId="3178"/>
    <cellStyle name="Заголовок 3 3 7 2" xfId="5168"/>
    <cellStyle name="Заголовок 3 3 7 3" xfId="10404"/>
    <cellStyle name="Заголовок 3 3 8" xfId="3179"/>
    <cellStyle name="Заголовок 3 3 8 2" xfId="5169"/>
    <cellStyle name="Заголовок 3 3 8 3" xfId="10405"/>
    <cellStyle name="Заголовок 3 3 9" xfId="3180"/>
    <cellStyle name="Заголовок 3 3 9 2" xfId="5170"/>
    <cellStyle name="Заголовок 3 3 9 3" xfId="10406"/>
    <cellStyle name="Заголовок 3 3_46EE.2011(v1.0)" xfId="3181"/>
    <cellStyle name="Заголовок 3 4" xfId="3182"/>
    <cellStyle name="Заголовок 3 4 2" xfId="3183"/>
    <cellStyle name="Заголовок 3 4_46EE.2011(v1.0)" xfId="3184"/>
    <cellStyle name="Заголовок 3 5" xfId="3185"/>
    <cellStyle name="Заголовок 3 5 2" xfId="3186"/>
    <cellStyle name="Заголовок 3 5_46EE.2011(v1.0)" xfId="3187"/>
    <cellStyle name="Заголовок 3 6" xfId="3188"/>
    <cellStyle name="Заголовок 3 6 2" xfId="3189"/>
    <cellStyle name="Заголовок 3 6_46EE.2011(v1.0)" xfId="3190"/>
    <cellStyle name="Заголовок 3 7" xfId="3191"/>
    <cellStyle name="Заголовок 3 7 2" xfId="3192"/>
    <cellStyle name="Заголовок 3 7_46EE.2011(v1.0)" xfId="3193"/>
    <cellStyle name="Заголовок 3 8" xfId="3194"/>
    <cellStyle name="Заголовок 3 8 2" xfId="3195"/>
    <cellStyle name="Заголовок 3 8_46EE.2011(v1.0)" xfId="3196"/>
    <cellStyle name="Заголовок 3 9" xfId="3197"/>
    <cellStyle name="Заголовок 3 9 2" xfId="3198"/>
    <cellStyle name="Заголовок 3 9_46EE.2011(v1.0)" xfId="3199"/>
    <cellStyle name="Заголовок 4 10" xfId="3200"/>
    <cellStyle name="Заголовок 4 11" xfId="5171"/>
    <cellStyle name="Заголовок 4 12" xfId="8952"/>
    <cellStyle name="Заголовок 4 2" xfId="3201"/>
    <cellStyle name="Заголовок 4 2 10" xfId="3202"/>
    <cellStyle name="Заголовок 4 2 10 2" xfId="5173"/>
    <cellStyle name="Заголовок 4 2 10 3" xfId="10409"/>
    <cellStyle name="Заголовок 4 2 11" xfId="5172"/>
    <cellStyle name="Заголовок 4 2 12" xfId="8953"/>
    <cellStyle name="Заголовок 4 2 2" xfId="3203"/>
    <cellStyle name="Заголовок 4 2 2 2" xfId="3204"/>
    <cellStyle name="Заголовок 4 2 2 3" xfId="5174"/>
    <cellStyle name="Заголовок 4 2 2 4" xfId="8954"/>
    <cellStyle name="Заголовок 4 2 3" xfId="3205"/>
    <cellStyle name="Заголовок 4 2 3 2" xfId="5175"/>
    <cellStyle name="Заголовок 4 2 3 3" xfId="10411"/>
    <cellStyle name="Заголовок 4 2 4" xfId="3206"/>
    <cellStyle name="Заголовок 4 2 4 2" xfId="5176"/>
    <cellStyle name="Заголовок 4 2 4 3" xfId="10412"/>
    <cellStyle name="Заголовок 4 2 5" xfId="3207"/>
    <cellStyle name="Заголовок 4 2 5 2" xfId="5177"/>
    <cellStyle name="Заголовок 4 2 5 3" xfId="10413"/>
    <cellStyle name="Заголовок 4 2 6" xfId="3208"/>
    <cellStyle name="Заголовок 4 2 6 2" xfId="5178"/>
    <cellStyle name="Заголовок 4 2 6 3" xfId="10414"/>
    <cellStyle name="Заголовок 4 2 7" xfId="3209"/>
    <cellStyle name="Заголовок 4 2 7 2" xfId="5179"/>
    <cellStyle name="Заголовок 4 2 7 3" xfId="10415"/>
    <cellStyle name="Заголовок 4 2 8" xfId="3210"/>
    <cellStyle name="Заголовок 4 2 8 2" xfId="5180"/>
    <cellStyle name="Заголовок 4 2 8 3" xfId="10416"/>
    <cellStyle name="Заголовок 4 2 9" xfId="3211"/>
    <cellStyle name="Заголовок 4 2 9 2" xfId="5181"/>
    <cellStyle name="Заголовок 4 2 9 3" xfId="10417"/>
    <cellStyle name="Заголовок 4 2_МФ тепловой баланс 2015 дубль 3" xfId="3212"/>
    <cellStyle name="Заголовок 4 3" xfId="3213"/>
    <cellStyle name="Заголовок 4 3 10" xfId="3214"/>
    <cellStyle name="Заголовок 4 3 10 2" xfId="5183"/>
    <cellStyle name="Заголовок 4 3 10 3" xfId="10419"/>
    <cellStyle name="Заголовок 4 3 11" xfId="3215"/>
    <cellStyle name="Заголовок 4 3 12" xfId="5182"/>
    <cellStyle name="Заголовок 4 3 13" xfId="8955"/>
    <cellStyle name="Заголовок 4 3 2" xfId="3216"/>
    <cellStyle name="Заголовок 4 3 2 2" xfId="5184"/>
    <cellStyle name="Заголовок 4 3 2 3" xfId="8956"/>
    <cellStyle name="Заголовок 4 3 3" xfId="3217"/>
    <cellStyle name="Заголовок 4 3 3 2" xfId="5185"/>
    <cellStyle name="Заголовок 4 3 3 3" xfId="10421"/>
    <cellStyle name="Заголовок 4 3 4" xfId="3218"/>
    <cellStyle name="Заголовок 4 3 4 2" xfId="5186"/>
    <cellStyle name="Заголовок 4 3 4 3" xfId="10422"/>
    <cellStyle name="Заголовок 4 3 5" xfId="3219"/>
    <cellStyle name="Заголовок 4 3 5 2" xfId="5187"/>
    <cellStyle name="Заголовок 4 3 5 3" xfId="10423"/>
    <cellStyle name="Заголовок 4 3 6" xfId="3220"/>
    <cellStyle name="Заголовок 4 3 6 2" xfId="5188"/>
    <cellStyle name="Заголовок 4 3 6 3" xfId="10424"/>
    <cellStyle name="Заголовок 4 3 7" xfId="3221"/>
    <cellStyle name="Заголовок 4 3 7 2" xfId="5189"/>
    <cellStyle name="Заголовок 4 3 7 3" xfId="10425"/>
    <cellStyle name="Заголовок 4 3 8" xfId="3222"/>
    <cellStyle name="Заголовок 4 3 8 2" xfId="5190"/>
    <cellStyle name="Заголовок 4 3 8 3" xfId="10426"/>
    <cellStyle name="Заголовок 4 3 9" xfId="3223"/>
    <cellStyle name="Заголовок 4 3 9 2" xfId="5191"/>
    <cellStyle name="Заголовок 4 3 9 3" xfId="10427"/>
    <cellStyle name="Заголовок 4 3_МФ тепловой баланс 2015 дубль 3" xfId="3224"/>
    <cellStyle name="Заголовок 4 4" xfId="3225"/>
    <cellStyle name="Заголовок 4 4 2" xfId="3226"/>
    <cellStyle name="Заголовок 4 4_МФ тепловой баланс 2015 дубль 3" xfId="3227"/>
    <cellStyle name="Заголовок 4 5" xfId="3228"/>
    <cellStyle name="Заголовок 4 5 2" xfId="3229"/>
    <cellStyle name="Заголовок 4 5_МФ тепловой баланс 2015 дубль 3" xfId="3230"/>
    <cellStyle name="Заголовок 4 6" xfId="3231"/>
    <cellStyle name="Заголовок 4 6 2" xfId="3232"/>
    <cellStyle name="Заголовок 4 6_МФ тепловой баланс 2015 дубль 3" xfId="3233"/>
    <cellStyle name="Заголовок 4 7" xfId="3234"/>
    <cellStyle name="Заголовок 4 7 2" xfId="3235"/>
    <cellStyle name="Заголовок 4 7_МФ тепловой баланс 2015 дубль 3" xfId="3236"/>
    <cellStyle name="Заголовок 4 8" xfId="3237"/>
    <cellStyle name="Заголовок 4 8 2" xfId="3238"/>
    <cellStyle name="Заголовок 4 9" xfId="3239"/>
    <cellStyle name="Заголовок 4 9 2" xfId="3240"/>
    <cellStyle name="Заголовок 5" xfId="3241"/>
    <cellStyle name="Заголовок 6" xfId="3242"/>
    <cellStyle name="ЗАГОЛОВОК1" xfId="3243"/>
    <cellStyle name="ЗАГОЛОВОК2" xfId="3244"/>
    <cellStyle name="ЗаголовокСтолбца" xfId="3245"/>
    <cellStyle name="Защитный" xfId="3246"/>
    <cellStyle name="Значение" xfId="3247"/>
    <cellStyle name="Зоголовок" xfId="3248"/>
    <cellStyle name="Итог 10" xfId="3249"/>
    <cellStyle name="Итог 11" xfId="5192"/>
    <cellStyle name="Итог 12" xfId="8957"/>
    <cellStyle name="Итог 2" xfId="3250"/>
    <cellStyle name="Итог 2 10" xfId="3251"/>
    <cellStyle name="Итог 2 10 2" xfId="5194"/>
    <cellStyle name="Итог 2 10 3" xfId="10430"/>
    <cellStyle name="Итог 2 11" xfId="5193"/>
    <cellStyle name="Итог 2 12" xfId="8958"/>
    <cellStyle name="Итог 2 2" xfId="3252"/>
    <cellStyle name="Итог 2 2 2" xfId="3253"/>
    <cellStyle name="Итог 2 2 3" xfId="5195"/>
    <cellStyle name="Итог 2 2 4" xfId="8959"/>
    <cellStyle name="Итог 2 3" xfId="3254"/>
    <cellStyle name="Итог 2 3 2" xfId="5196"/>
    <cellStyle name="Итог 2 3 3" xfId="10432"/>
    <cellStyle name="Итог 2 4" xfId="3255"/>
    <cellStyle name="Итог 2 4 2" xfId="5197"/>
    <cellStyle name="Итог 2 4 3" xfId="10433"/>
    <cellStyle name="Итог 2 5" xfId="3256"/>
    <cellStyle name="Итог 2 5 2" xfId="5198"/>
    <cellStyle name="Итог 2 5 3" xfId="10434"/>
    <cellStyle name="Итог 2 6" xfId="3257"/>
    <cellStyle name="Итог 2 6 2" xfId="5199"/>
    <cellStyle name="Итог 2 6 3" xfId="10435"/>
    <cellStyle name="Итог 2 7" xfId="3258"/>
    <cellStyle name="Итог 2 7 2" xfId="5200"/>
    <cellStyle name="Итог 2 7 3" xfId="10436"/>
    <cellStyle name="Итог 2 8" xfId="3259"/>
    <cellStyle name="Итог 2 8 2" xfId="5201"/>
    <cellStyle name="Итог 2 8 3" xfId="10437"/>
    <cellStyle name="Итог 2 9" xfId="3260"/>
    <cellStyle name="Итог 2 9 2" xfId="5202"/>
    <cellStyle name="Итог 2 9 3" xfId="10438"/>
    <cellStyle name="Итог 2_46EE.2011(v1.0)" xfId="3261"/>
    <cellStyle name="Итог 3" xfId="3262"/>
    <cellStyle name="Итог 3 10" xfId="3263"/>
    <cellStyle name="Итог 3 10 2" xfId="5204"/>
    <cellStyle name="Итог 3 10 3" xfId="10440"/>
    <cellStyle name="Итог 3 11" xfId="3264"/>
    <cellStyle name="Итог 3 12" xfId="5203"/>
    <cellStyle name="Итог 3 13" xfId="8960"/>
    <cellStyle name="Итог 3 2" xfId="3265"/>
    <cellStyle name="Итог 3 2 2" xfId="5205"/>
    <cellStyle name="Итог 3 2 3" xfId="8961"/>
    <cellStyle name="Итог 3 3" xfId="3266"/>
    <cellStyle name="Итог 3 3 2" xfId="5206"/>
    <cellStyle name="Итог 3 3 3" xfId="10442"/>
    <cellStyle name="Итог 3 4" xfId="3267"/>
    <cellStyle name="Итог 3 4 2" xfId="5207"/>
    <cellStyle name="Итог 3 4 3" xfId="10443"/>
    <cellStyle name="Итог 3 5" xfId="3268"/>
    <cellStyle name="Итог 3 5 2" xfId="5208"/>
    <cellStyle name="Итог 3 5 3" xfId="10444"/>
    <cellStyle name="Итог 3 6" xfId="3269"/>
    <cellStyle name="Итог 3 6 2" xfId="5209"/>
    <cellStyle name="Итог 3 6 3" xfId="10445"/>
    <cellStyle name="Итог 3 7" xfId="3270"/>
    <cellStyle name="Итог 3 7 2" xfId="5210"/>
    <cellStyle name="Итог 3 7 3" xfId="10446"/>
    <cellStyle name="Итог 3 8" xfId="3271"/>
    <cellStyle name="Итог 3 8 2" xfId="5211"/>
    <cellStyle name="Итог 3 8 3" xfId="10447"/>
    <cellStyle name="Итог 3 9" xfId="3272"/>
    <cellStyle name="Итог 3 9 2" xfId="5212"/>
    <cellStyle name="Итог 3 9 3" xfId="10448"/>
    <cellStyle name="Итог 3_46EE.2011(v1.0)" xfId="3273"/>
    <cellStyle name="Итог 4" xfId="3274"/>
    <cellStyle name="Итог 4 2" xfId="3275"/>
    <cellStyle name="Итог 4_46EE.2011(v1.0)" xfId="3276"/>
    <cellStyle name="Итог 5" xfId="3277"/>
    <cellStyle name="Итог 5 2" xfId="3278"/>
    <cellStyle name="Итог 5_46EE.2011(v1.0)" xfId="3279"/>
    <cellStyle name="Итог 6" xfId="3280"/>
    <cellStyle name="Итог 6 2" xfId="3281"/>
    <cellStyle name="Итог 6_46EE.2011(v1.0)" xfId="3282"/>
    <cellStyle name="Итог 7" xfId="3283"/>
    <cellStyle name="Итог 7 2" xfId="3284"/>
    <cellStyle name="Итог 7_46EE.2011(v1.0)" xfId="3285"/>
    <cellStyle name="Итог 8" xfId="3286"/>
    <cellStyle name="Итог 8 2" xfId="3287"/>
    <cellStyle name="Итог 8_46EE.2011(v1.0)" xfId="3288"/>
    <cellStyle name="Итог 9" xfId="3289"/>
    <cellStyle name="Итог 9 2" xfId="3290"/>
    <cellStyle name="Итог 9_46EE.2011(v1.0)" xfId="3291"/>
    <cellStyle name="Итого" xfId="3292"/>
    <cellStyle name="ИТОГОВЫЙ" xfId="3293"/>
    <cellStyle name="ИТОГОВЫЙ 2" xfId="3294"/>
    <cellStyle name="ИТОГОВЫЙ 3" xfId="3295"/>
    <cellStyle name="ИТОГОВЫЙ 4" xfId="3296"/>
    <cellStyle name="ИТОГОВЫЙ 5" xfId="3297"/>
    <cellStyle name="ИТОГОВЫЙ 6" xfId="3298"/>
    <cellStyle name="ИТОГОВЫЙ 7" xfId="3299"/>
    <cellStyle name="ИТОГОВЫЙ 8" xfId="3300"/>
    <cellStyle name="ИТОГОВЫЙ 9" xfId="3301"/>
    <cellStyle name="ИТОГОВЫЙ_1" xfId="3302"/>
    <cellStyle name="Контрольная ячейка 10" xfId="3303"/>
    <cellStyle name="Контрольная ячейка 11" xfId="5213"/>
    <cellStyle name="Контрольная ячейка 12" xfId="8962"/>
    <cellStyle name="Контрольная ячейка 2" xfId="3304"/>
    <cellStyle name="Контрольная ячейка 2 10" xfId="3305"/>
    <cellStyle name="Контрольная ячейка 2 10 2" xfId="5215"/>
    <cellStyle name="Контрольная ячейка 2 10 3" xfId="10451"/>
    <cellStyle name="Контрольная ячейка 2 11" xfId="5214"/>
    <cellStyle name="Контрольная ячейка 2 12" xfId="8963"/>
    <cellStyle name="Контрольная ячейка 2 2" xfId="3306"/>
    <cellStyle name="Контрольная ячейка 2 2 2" xfId="3307"/>
    <cellStyle name="Контрольная ячейка 2 2 3" xfId="5216"/>
    <cellStyle name="Контрольная ячейка 2 2 4" xfId="8964"/>
    <cellStyle name="Контрольная ячейка 2 3" xfId="3308"/>
    <cellStyle name="Контрольная ячейка 2 3 2" xfId="5217"/>
    <cellStyle name="Контрольная ячейка 2 3 3" xfId="10453"/>
    <cellStyle name="Контрольная ячейка 2 4" xfId="3309"/>
    <cellStyle name="Контрольная ячейка 2 4 2" xfId="5218"/>
    <cellStyle name="Контрольная ячейка 2 4 3" xfId="10454"/>
    <cellStyle name="Контрольная ячейка 2 5" xfId="3310"/>
    <cellStyle name="Контрольная ячейка 2 5 2" xfId="5219"/>
    <cellStyle name="Контрольная ячейка 2 5 3" xfId="10455"/>
    <cellStyle name="Контрольная ячейка 2 6" xfId="3311"/>
    <cellStyle name="Контрольная ячейка 2 6 2" xfId="5220"/>
    <cellStyle name="Контрольная ячейка 2 6 3" xfId="10456"/>
    <cellStyle name="Контрольная ячейка 2 7" xfId="3312"/>
    <cellStyle name="Контрольная ячейка 2 7 2" xfId="5221"/>
    <cellStyle name="Контрольная ячейка 2 7 3" xfId="10457"/>
    <cellStyle name="Контрольная ячейка 2 8" xfId="3313"/>
    <cellStyle name="Контрольная ячейка 2 8 2" xfId="5222"/>
    <cellStyle name="Контрольная ячейка 2 8 3" xfId="10458"/>
    <cellStyle name="Контрольная ячейка 2 9" xfId="3314"/>
    <cellStyle name="Контрольная ячейка 2 9 2" xfId="5223"/>
    <cellStyle name="Контрольная ячейка 2 9 3" xfId="10459"/>
    <cellStyle name="Контрольная ячейка 2_46EE.2011(v1.0)" xfId="3315"/>
    <cellStyle name="Контрольная ячейка 3" xfId="3316"/>
    <cellStyle name="Контрольная ячейка 3 10" xfId="3317"/>
    <cellStyle name="Контрольная ячейка 3 10 2" xfId="5225"/>
    <cellStyle name="Контрольная ячейка 3 10 3" xfId="10461"/>
    <cellStyle name="Контрольная ячейка 3 11" xfId="3318"/>
    <cellStyle name="Контрольная ячейка 3 12" xfId="5224"/>
    <cellStyle name="Контрольная ячейка 3 13" xfId="8965"/>
    <cellStyle name="Контрольная ячейка 3 2" xfId="3319"/>
    <cellStyle name="Контрольная ячейка 3 2 2" xfId="5226"/>
    <cellStyle name="Контрольная ячейка 3 2 3" xfId="8966"/>
    <cellStyle name="Контрольная ячейка 3 3" xfId="3320"/>
    <cellStyle name="Контрольная ячейка 3 3 2" xfId="5227"/>
    <cellStyle name="Контрольная ячейка 3 3 3" xfId="10463"/>
    <cellStyle name="Контрольная ячейка 3 4" xfId="3321"/>
    <cellStyle name="Контрольная ячейка 3 4 2" xfId="5228"/>
    <cellStyle name="Контрольная ячейка 3 4 3" xfId="10464"/>
    <cellStyle name="Контрольная ячейка 3 5" xfId="3322"/>
    <cellStyle name="Контрольная ячейка 3 5 2" xfId="5229"/>
    <cellStyle name="Контрольная ячейка 3 5 3" xfId="10465"/>
    <cellStyle name="Контрольная ячейка 3 6" xfId="3323"/>
    <cellStyle name="Контрольная ячейка 3 6 2" xfId="5230"/>
    <cellStyle name="Контрольная ячейка 3 6 3" xfId="10466"/>
    <cellStyle name="Контрольная ячейка 3 7" xfId="3324"/>
    <cellStyle name="Контрольная ячейка 3 7 2" xfId="5231"/>
    <cellStyle name="Контрольная ячейка 3 7 3" xfId="10467"/>
    <cellStyle name="Контрольная ячейка 3 8" xfId="3325"/>
    <cellStyle name="Контрольная ячейка 3 8 2" xfId="5232"/>
    <cellStyle name="Контрольная ячейка 3 8 3" xfId="10468"/>
    <cellStyle name="Контрольная ячейка 3 9" xfId="3326"/>
    <cellStyle name="Контрольная ячейка 3 9 2" xfId="5233"/>
    <cellStyle name="Контрольная ячейка 3 9 3" xfId="10469"/>
    <cellStyle name="Контрольная ячейка 3_46EE.2011(v1.0)" xfId="3327"/>
    <cellStyle name="Контрольная ячейка 4" xfId="3328"/>
    <cellStyle name="Контрольная ячейка 4 2" xfId="3329"/>
    <cellStyle name="Контрольная ячейка 4 3" xfId="8967"/>
    <cellStyle name="Контрольная ячейка 4 4" xfId="9690"/>
    <cellStyle name="Контрольная ячейка 4_46EE.2011(v1.0)" xfId="3330"/>
    <cellStyle name="Контрольная ячейка 5" xfId="3331"/>
    <cellStyle name="Контрольная ячейка 5 2" xfId="3332"/>
    <cellStyle name="Контрольная ячейка 5_46EE.2011(v1.0)" xfId="3333"/>
    <cellStyle name="Контрольная ячейка 6" xfId="3334"/>
    <cellStyle name="Контрольная ячейка 6 2" xfId="3335"/>
    <cellStyle name="Контрольная ячейка 6_46EE.2011(v1.0)" xfId="3336"/>
    <cellStyle name="Контрольная ячейка 7" xfId="3337"/>
    <cellStyle name="Контрольная ячейка 7 2" xfId="3338"/>
    <cellStyle name="Контрольная ячейка 7_46EE.2011(v1.0)" xfId="3339"/>
    <cellStyle name="Контрольная ячейка 8" xfId="3340"/>
    <cellStyle name="Контрольная ячейка 8 2" xfId="3341"/>
    <cellStyle name="Контрольная ячейка 8_46EE.2011(v1.0)" xfId="3342"/>
    <cellStyle name="Контрольная ячейка 9" xfId="3343"/>
    <cellStyle name="Контрольная ячейка 9 2" xfId="3344"/>
    <cellStyle name="Контрольная ячейка 9_46EE.2011(v1.0)" xfId="3345"/>
    <cellStyle name="Миша (бланки отчетности)" xfId="3346"/>
    <cellStyle name="Мои наименования показателей" xfId="3347"/>
    <cellStyle name="Мои наименования показателей 2" xfId="3348"/>
    <cellStyle name="Мои наименования показателей 2 2" xfId="3349"/>
    <cellStyle name="Мои наименования показателей 2 3" xfId="3350"/>
    <cellStyle name="Мои наименования показателей 2 4" xfId="3351"/>
    <cellStyle name="Мои наименования показателей 2 5" xfId="3352"/>
    <cellStyle name="Мои наименования показателей 2 6" xfId="3353"/>
    <cellStyle name="Мои наименования показателей 2 7" xfId="3354"/>
    <cellStyle name="Мои наименования показателей 2 8" xfId="3355"/>
    <cellStyle name="Мои наименования показателей 2 9" xfId="3356"/>
    <cellStyle name="Мои наименования показателей 2_1" xfId="3357"/>
    <cellStyle name="Мои наименования показателей 3" xfId="3358"/>
    <cellStyle name="Мои наименования показателей 3 2" xfId="3359"/>
    <cellStyle name="Мои наименования показателей 3 3" xfId="3360"/>
    <cellStyle name="Мои наименования показателей 3 4" xfId="3361"/>
    <cellStyle name="Мои наименования показателей 3 5" xfId="3362"/>
    <cellStyle name="Мои наименования показателей 3 6" xfId="3363"/>
    <cellStyle name="Мои наименования показателей 3 7" xfId="3364"/>
    <cellStyle name="Мои наименования показателей 3 8" xfId="3365"/>
    <cellStyle name="Мои наименования показателей 3 9" xfId="3366"/>
    <cellStyle name="Мои наименования показателей 3_1" xfId="3367"/>
    <cellStyle name="Мои наименования показателей 4" xfId="3368"/>
    <cellStyle name="Мои наименования показателей 4 2" xfId="3369"/>
    <cellStyle name="Мои наименования показателей 4 3" xfId="3370"/>
    <cellStyle name="Мои наименования показателей 4 4" xfId="3371"/>
    <cellStyle name="Мои наименования показателей 4 5" xfId="3372"/>
    <cellStyle name="Мои наименования показателей 4 6" xfId="3373"/>
    <cellStyle name="Мои наименования показателей 4 7" xfId="3374"/>
    <cellStyle name="Мои наименования показателей 4 8" xfId="3375"/>
    <cellStyle name="Мои наименования показателей 4 9" xfId="3376"/>
    <cellStyle name="Мои наименования показателей 4_1" xfId="3377"/>
    <cellStyle name="Мои наименования показателей 5" xfId="3378"/>
    <cellStyle name="Мои наименования показателей 5 2" xfId="3379"/>
    <cellStyle name="Мои наименования показателей 5 3" xfId="3380"/>
    <cellStyle name="Мои наименования показателей 5 4" xfId="3381"/>
    <cellStyle name="Мои наименования показателей 5 5" xfId="3382"/>
    <cellStyle name="Мои наименования показателей 5 6" xfId="3383"/>
    <cellStyle name="Мои наименования показателей 5 7" xfId="3384"/>
    <cellStyle name="Мои наименования показателей 5 8" xfId="3385"/>
    <cellStyle name="Мои наименования показателей 5 9" xfId="3386"/>
    <cellStyle name="Мои наименования показателей 5_1" xfId="3387"/>
    <cellStyle name="Мои наименования показателей 6" xfId="3388"/>
    <cellStyle name="Мои наименования показателей 6 2" xfId="3389"/>
    <cellStyle name="Мои наименования показателей 6 3" xfId="3390"/>
    <cellStyle name="Мои наименования показателей 6_46EE.2011(v1.0)" xfId="3391"/>
    <cellStyle name="Мои наименования показателей 7" xfId="3392"/>
    <cellStyle name="Мои наименования показателей 7 2" xfId="3393"/>
    <cellStyle name="Мои наименования показателей 7 3" xfId="3394"/>
    <cellStyle name="Мои наименования показателей 7_46EE.2011(v1.0)" xfId="3395"/>
    <cellStyle name="Мои наименования показателей 8" xfId="3396"/>
    <cellStyle name="Мои наименования показателей 8 2" xfId="3397"/>
    <cellStyle name="Мои наименования показателей 8 3" xfId="3398"/>
    <cellStyle name="Мои наименования показателей 8_46EE.2011(v1.0)" xfId="3399"/>
    <cellStyle name="Мои наименования показателей_46EE.2011" xfId="3400"/>
    <cellStyle name="Мой заголовок" xfId="3401"/>
    <cellStyle name="Мой заголовок листа" xfId="3402"/>
    <cellStyle name="Мой заголовок листа 2" xfId="3403"/>
    <cellStyle name="Мой заголовок_Новая инструкция1_фст" xfId="3404"/>
    <cellStyle name="назв фил" xfId="3405"/>
    <cellStyle name="Название 10" xfId="3406"/>
    <cellStyle name="Название 11" xfId="5234"/>
    <cellStyle name="Название 12" xfId="8968"/>
    <cellStyle name="Название 2" xfId="3407"/>
    <cellStyle name="Название 2 10" xfId="3408"/>
    <cellStyle name="Название 2 10 2" xfId="5236"/>
    <cellStyle name="Название 2 10 3" xfId="10472"/>
    <cellStyle name="Название 2 11" xfId="5235"/>
    <cellStyle name="Название 2 12" xfId="8969"/>
    <cellStyle name="Название 2 2" xfId="3409"/>
    <cellStyle name="Название 2 2 2" xfId="5237"/>
    <cellStyle name="Название 2 2 3" xfId="8970"/>
    <cellStyle name="Название 2 3" xfId="3410"/>
    <cellStyle name="Название 2 3 2" xfId="5238"/>
    <cellStyle name="Название 2 3 3" xfId="10474"/>
    <cellStyle name="Название 2 4" xfId="3411"/>
    <cellStyle name="Название 2 4 2" xfId="5239"/>
    <cellStyle name="Название 2 4 3" xfId="10475"/>
    <cellStyle name="Название 2 5" xfId="3412"/>
    <cellStyle name="Название 2 5 2" xfId="5240"/>
    <cellStyle name="Название 2 5 3" xfId="10476"/>
    <cellStyle name="Название 2 6" xfId="3413"/>
    <cellStyle name="Название 2 6 2" xfId="5241"/>
    <cellStyle name="Название 2 6 3" xfId="10477"/>
    <cellStyle name="Название 2 7" xfId="3414"/>
    <cellStyle name="Название 2 7 2" xfId="5242"/>
    <cellStyle name="Название 2 7 3" xfId="10478"/>
    <cellStyle name="Название 2 8" xfId="3415"/>
    <cellStyle name="Название 2 8 2" xfId="5243"/>
    <cellStyle name="Название 2 8 3" xfId="10479"/>
    <cellStyle name="Название 2 9" xfId="3416"/>
    <cellStyle name="Название 2 9 2" xfId="5244"/>
    <cellStyle name="Название 2 9 3" xfId="10480"/>
    <cellStyle name="Название 3" xfId="3417"/>
    <cellStyle name="Название 3 10" xfId="3418"/>
    <cellStyle name="Название 3 10 2" xfId="5246"/>
    <cellStyle name="Название 3 10 3" xfId="10482"/>
    <cellStyle name="Название 3 11" xfId="5245"/>
    <cellStyle name="Название 3 12" xfId="8971"/>
    <cellStyle name="Название 3 2" xfId="3419"/>
    <cellStyle name="Название 3 2 2" xfId="5247"/>
    <cellStyle name="Название 3 2 3" xfId="8972"/>
    <cellStyle name="Название 3 3" xfId="3420"/>
    <cellStyle name="Название 3 3 2" xfId="5248"/>
    <cellStyle name="Название 3 3 3" xfId="10484"/>
    <cellStyle name="Название 3 4" xfId="3421"/>
    <cellStyle name="Название 3 4 2" xfId="5249"/>
    <cellStyle name="Название 3 4 3" xfId="10485"/>
    <cellStyle name="Название 3 5" xfId="3422"/>
    <cellStyle name="Название 3 5 2" xfId="5250"/>
    <cellStyle name="Название 3 5 3" xfId="10486"/>
    <cellStyle name="Название 3 6" xfId="3423"/>
    <cellStyle name="Название 3 6 2" xfId="5251"/>
    <cellStyle name="Название 3 6 3" xfId="10487"/>
    <cellStyle name="Название 3 7" xfId="3424"/>
    <cellStyle name="Название 3 7 2" xfId="5252"/>
    <cellStyle name="Название 3 7 3" xfId="10488"/>
    <cellStyle name="Название 3 8" xfId="3425"/>
    <cellStyle name="Название 3 8 2" xfId="5253"/>
    <cellStyle name="Название 3 8 3" xfId="10489"/>
    <cellStyle name="Название 3 9" xfId="3426"/>
    <cellStyle name="Название 3 9 2" xfId="5254"/>
    <cellStyle name="Название 3 9 3" xfId="10490"/>
    <cellStyle name="Название 4" xfId="3427"/>
    <cellStyle name="Название 4 2" xfId="3428"/>
    <cellStyle name="Название 5" xfId="3429"/>
    <cellStyle name="Название 5 2" xfId="3430"/>
    <cellStyle name="Название 6" xfId="3431"/>
    <cellStyle name="Название 6 2" xfId="3432"/>
    <cellStyle name="Название 7" xfId="3433"/>
    <cellStyle name="Название 7 2" xfId="3434"/>
    <cellStyle name="Название 8" xfId="3435"/>
    <cellStyle name="Название 8 2" xfId="3436"/>
    <cellStyle name="Название 9" xfId="3437"/>
    <cellStyle name="Название 9 2" xfId="3438"/>
    <cellStyle name="Невидимый" xfId="3439"/>
    <cellStyle name="Нейтральный 10" xfId="3440"/>
    <cellStyle name="Нейтральный 11" xfId="5255"/>
    <cellStyle name="Нейтральный 12" xfId="8973"/>
    <cellStyle name="Нейтральный 2" xfId="3441"/>
    <cellStyle name="Нейтральный 2 10" xfId="3442"/>
    <cellStyle name="Нейтральный 2 10 2" xfId="5257"/>
    <cellStyle name="Нейтральный 2 10 3" xfId="10493"/>
    <cellStyle name="Нейтральный 2 11" xfId="5256"/>
    <cellStyle name="Нейтральный 2 12" xfId="8974"/>
    <cellStyle name="Нейтральный 2 2" xfId="3443"/>
    <cellStyle name="Нейтральный 2 2 2" xfId="3444"/>
    <cellStyle name="Нейтральный 2 2 3" xfId="5258"/>
    <cellStyle name="Нейтральный 2 2 4" xfId="8975"/>
    <cellStyle name="Нейтральный 2 3" xfId="3445"/>
    <cellStyle name="Нейтральный 2 3 2" xfId="5259"/>
    <cellStyle name="Нейтральный 2 3 3" xfId="10495"/>
    <cellStyle name="Нейтральный 2 4" xfId="3446"/>
    <cellStyle name="Нейтральный 2 4 2" xfId="5260"/>
    <cellStyle name="Нейтральный 2 4 3" xfId="10496"/>
    <cellStyle name="Нейтральный 2 5" xfId="3447"/>
    <cellStyle name="Нейтральный 2 5 2" xfId="5261"/>
    <cellStyle name="Нейтральный 2 5 3" xfId="10497"/>
    <cellStyle name="Нейтральный 2 6" xfId="3448"/>
    <cellStyle name="Нейтральный 2 6 2" xfId="5262"/>
    <cellStyle name="Нейтральный 2 6 3" xfId="10498"/>
    <cellStyle name="Нейтральный 2 7" xfId="3449"/>
    <cellStyle name="Нейтральный 2 7 2" xfId="5263"/>
    <cellStyle name="Нейтральный 2 7 3" xfId="10499"/>
    <cellStyle name="Нейтральный 2 8" xfId="3450"/>
    <cellStyle name="Нейтральный 2 8 2" xfId="5264"/>
    <cellStyle name="Нейтральный 2 8 3" xfId="10500"/>
    <cellStyle name="Нейтральный 2 9" xfId="3451"/>
    <cellStyle name="Нейтральный 2 9 2" xfId="5265"/>
    <cellStyle name="Нейтральный 2 9 3" xfId="10501"/>
    <cellStyle name="Нейтральный 2_МФ тепловой баланс 2015 дубль 3" xfId="3452"/>
    <cellStyle name="Нейтральный 3" xfId="3453"/>
    <cellStyle name="Нейтральный 3 10" xfId="3454"/>
    <cellStyle name="Нейтральный 3 10 2" xfId="5267"/>
    <cellStyle name="Нейтральный 3 10 3" xfId="10503"/>
    <cellStyle name="Нейтральный 3 11" xfId="3455"/>
    <cellStyle name="Нейтральный 3 12" xfId="5266"/>
    <cellStyle name="Нейтральный 3 13" xfId="8976"/>
    <cellStyle name="Нейтральный 3 2" xfId="3456"/>
    <cellStyle name="Нейтральный 3 2 2" xfId="5268"/>
    <cellStyle name="Нейтральный 3 2 3" xfId="8977"/>
    <cellStyle name="Нейтральный 3 3" xfId="3457"/>
    <cellStyle name="Нейтральный 3 3 2" xfId="5269"/>
    <cellStyle name="Нейтральный 3 3 3" xfId="10505"/>
    <cellStyle name="Нейтральный 3 4" xfId="3458"/>
    <cellStyle name="Нейтральный 3 4 2" xfId="5270"/>
    <cellStyle name="Нейтральный 3 4 3" xfId="10506"/>
    <cellStyle name="Нейтральный 3 5" xfId="3459"/>
    <cellStyle name="Нейтральный 3 5 2" xfId="5271"/>
    <cellStyle name="Нейтральный 3 5 3" xfId="10507"/>
    <cellStyle name="Нейтральный 3 6" xfId="3460"/>
    <cellStyle name="Нейтральный 3 6 2" xfId="5272"/>
    <cellStyle name="Нейтральный 3 6 3" xfId="10508"/>
    <cellStyle name="Нейтральный 3 7" xfId="3461"/>
    <cellStyle name="Нейтральный 3 7 2" xfId="5273"/>
    <cellStyle name="Нейтральный 3 7 3" xfId="10509"/>
    <cellStyle name="Нейтральный 3 8" xfId="3462"/>
    <cellStyle name="Нейтральный 3 8 2" xfId="5274"/>
    <cellStyle name="Нейтральный 3 8 3" xfId="10510"/>
    <cellStyle name="Нейтральный 3 9" xfId="3463"/>
    <cellStyle name="Нейтральный 3 9 2" xfId="5275"/>
    <cellStyle name="Нейтральный 3 9 3" xfId="10511"/>
    <cellStyle name="Нейтральный 3_МФ тепловой баланс 2015 дубль 3" xfId="3464"/>
    <cellStyle name="Нейтральный 4" xfId="3465"/>
    <cellStyle name="Нейтральный 4 2" xfId="3466"/>
    <cellStyle name="Нейтральный 4_МФ тепловой баланс 2015 дубль 3" xfId="3467"/>
    <cellStyle name="Нейтральный 5" xfId="3468"/>
    <cellStyle name="Нейтральный 5 2" xfId="3469"/>
    <cellStyle name="Нейтральный 5_МФ тепловой баланс 2015 дубль 3" xfId="3470"/>
    <cellStyle name="Нейтральный 6" xfId="3471"/>
    <cellStyle name="Нейтральный 6 2" xfId="3472"/>
    <cellStyle name="Нейтральный 6_МФ тепловой баланс 2015 дубль 3" xfId="3473"/>
    <cellStyle name="Нейтральный 7" xfId="3474"/>
    <cellStyle name="Нейтральный 7 2" xfId="3475"/>
    <cellStyle name="Нейтральный 7_МФ тепловой баланс 2015 дубль 3" xfId="3476"/>
    <cellStyle name="Нейтральный 8" xfId="3477"/>
    <cellStyle name="Нейтральный 8 2" xfId="3478"/>
    <cellStyle name="Нейтральный 9" xfId="3479"/>
    <cellStyle name="Нейтральный 9 2" xfId="3480"/>
    <cellStyle name="Низ1" xfId="3481"/>
    <cellStyle name="Низ2" xfId="3482"/>
    <cellStyle name="Обычный" xfId="0" builtinId="0"/>
    <cellStyle name="Обычный 10" xfId="1"/>
    <cellStyle name="Обычный 10 2" xfId="3483"/>
    <cellStyle name="Обычный 10 2 2" xfId="3484"/>
    <cellStyle name="Обычный 10 2 2 2" xfId="3485"/>
    <cellStyle name="Обычный 10 2 3" xfId="3486"/>
    <cellStyle name="Обычный 10 2 4" xfId="3487"/>
    <cellStyle name="Обычный 10 2 4 2" xfId="3"/>
    <cellStyle name="Обычный 10 2 5" xfId="3488"/>
    <cellStyle name="Обычный 10 2 6" xfId="8979"/>
    <cellStyle name="Обычный 10 3" xfId="3489"/>
    <cellStyle name="Обычный 10 3 2" xfId="3490"/>
    <cellStyle name="Обычный 10 4" xfId="3491"/>
    <cellStyle name="Обычный 10 5" xfId="3492"/>
    <cellStyle name="Обычный 10 6" xfId="3493"/>
    <cellStyle name="Обычный 10 6 2" xfId="3494"/>
    <cellStyle name="Обычный 10 7" xfId="3495"/>
    <cellStyle name="Обычный 10 8" xfId="8978"/>
    <cellStyle name="Обычный 11" xfId="3496"/>
    <cellStyle name="Обычный 11 2" xfId="3497"/>
    <cellStyle name="Обычный 11 3" xfId="3498"/>
    <cellStyle name="Обычный 11 4" xfId="3499"/>
    <cellStyle name="Обычный 11 4 2" xfId="3500"/>
    <cellStyle name="Обычный 11 5" xfId="3501"/>
    <cellStyle name="Обычный 11 5 2" xfId="3502"/>
    <cellStyle name="Обычный 11 6" xfId="3503"/>
    <cellStyle name="Обычный 11 7" xfId="3504"/>
    <cellStyle name="Обычный 11 8" xfId="3505"/>
    <cellStyle name="Обычный 11_46EE.2011(v1.2)" xfId="3506"/>
    <cellStyle name="Обычный 12" xfId="3507"/>
    <cellStyle name="Обычный 12 2" xfId="3508"/>
    <cellStyle name="Обычный 12 2 2" xfId="3509"/>
    <cellStyle name="Обычный 12 2 2 2" xfId="3510"/>
    <cellStyle name="Обычный 12 2 3" xfId="3511"/>
    <cellStyle name="Обычный 12 3" xfId="3512"/>
    <cellStyle name="Обычный 12 3 2" xfId="3513"/>
    <cellStyle name="Обычный 12 3 2 2" xfId="3514"/>
    <cellStyle name="Обычный 12 4" xfId="3515"/>
    <cellStyle name="Обычный 12 5" xfId="3516"/>
    <cellStyle name="Обычный 12 5 2" xfId="3517"/>
    <cellStyle name="Обычный 12 5 2 2" xfId="3518"/>
    <cellStyle name="Обычный 12 5 3" xfId="3519"/>
    <cellStyle name="Обычный 12 6" xfId="3520"/>
    <cellStyle name="Обычный 13" xfId="3521"/>
    <cellStyle name="Обычный 13 2" xfId="3522"/>
    <cellStyle name="Обычный 14" xfId="3523"/>
    <cellStyle name="Обычный 14 2" xfId="3524"/>
    <cellStyle name="Обычный 15" xfId="3525"/>
    <cellStyle name="Обычный 15 2" xfId="3526"/>
    <cellStyle name="Обычный 15 2 2" xfId="3527"/>
    <cellStyle name="Обычный 15 3" xfId="3528"/>
    <cellStyle name="Обычный 16" xfId="3529"/>
    <cellStyle name="Обычный 16 2" xfId="3530"/>
    <cellStyle name="Обычный 16 3" xfId="3531"/>
    <cellStyle name="Обычный 17" xfId="3532"/>
    <cellStyle name="Обычный 17 2" xfId="3533"/>
    <cellStyle name="Обычный 17 3" xfId="3534"/>
    <cellStyle name="Обычный 18" xfId="3535"/>
    <cellStyle name="Обычный 18 2" xfId="3536"/>
    <cellStyle name="Обычный 19" xfId="4506"/>
    <cellStyle name="Обычный 19 2" xfId="3537"/>
    <cellStyle name="Обычный 2" xfId="2"/>
    <cellStyle name="Обычный 2 10" xfId="3538"/>
    <cellStyle name="Обычный 2 10 2" xfId="3539"/>
    <cellStyle name="Обычный 2 10 3" xfId="3540"/>
    <cellStyle name="Обычный 2 10 4" xfId="5278"/>
    <cellStyle name="Обычный 2 11" xfId="3541"/>
    <cellStyle name="Обычный 2 11 2" xfId="3542"/>
    <cellStyle name="Обычный 2 11 3" xfId="5279"/>
    <cellStyle name="Обычный 2 12" xfId="3543"/>
    <cellStyle name="Обычный 2 12 2" xfId="3544"/>
    <cellStyle name="Обычный 2 12 3" xfId="5280"/>
    <cellStyle name="Обычный 2 13" xfId="3545"/>
    <cellStyle name="Обычный 2 13 2" xfId="3546"/>
    <cellStyle name="Обычный 2 13 3" xfId="5281"/>
    <cellStyle name="Обычный 2 14" xfId="3547"/>
    <cellStyle name="Обычный 2 15" xfId="3548"/>
    <cellStyle name="Обычный 2 16" xfId="3549"/>
    <cellStyle name="Обычный 2 17" xfId="4517"/>
    <cellStyle name="Обычный 2 18" xfId="4520"/>
    <cellStyle name="Обычный 2 2" xfId="3550"/>
    <cellStyle name="Обычный 2 2 2" xfId="3551"/>
    <cellStyle name="Обычный 2 2 2 2" xfId="3552"/>
    <cellStyle name="Обычный 2 2 3" xfId="3553"/>
    <cellStyle name="Обычный 2 2 4" xfId="3554"/>
    <cellStyle name="Обычный 2 2 4 2" xfId="3555"/>
    <cellStyle name="Обычный 2 2 5" xfId="3556"/>
    <cellStyle name="Обычный 2 2 6" xfId="3557"/>
    <cellStyle name="Обычный 2 2 7" xfId="3558"/>
    <cellStyle name="Обычный 2 2 8" xfId="3559"/>
    <cellStyle name="Обычный 2 2 9" xfId="4521"/>
    <cellStyle name="Обычный 2 2_2014 АрхТепло Производственная" xfId="3560"/>
    <cellStyle name="Обычный 2 3" xfId="3561"/>
    <cellStyle name="Обычный 2 3 2" xfId="3562"/>
    <cellStyle name="Обычный 2 3 3" xfId="3563"/>
    <cellStyle name="Обычный 2 3 3 2" xfId="3564"/>
    <cellStyle name="Обычный 2 3 4" xfId="3565"/>
    <cellStyle name="Обычный 2 3 5" xfId="3566"/>
    <cellStyle name="Обычный 2 3 5 2" xfId="3567"/>
    <cellStyle name="Обычный 2 3 6" xfId="3568"/>
    <cellStyle name="Обычный 2 3 7" xfId="5283"/>
    <cellStyle name="Обычный 2 3_46EE.2011(v1.0)" xfId="3569"/>
    <cellStyle name="Обычный 2 4" xfId="3570"/>
    <cellStyle name="Обычный 2 4 2" xfId="3571"/>
    <cellStyle name="Обычный 2 4 2 2" xfId="3572"/>
    <cellStyle name="Обычный 2 4 2 2 2" xfId="3573"/>
    <cellStyle name="Обычный 2 4 3" xfId="3574"/>
    <cellStyle name="Обычный 2 4 3 2" xfId="3575"/>
    <cellStyle name="Обычный 2 4 4" xfId="3576"/>
    <cellStyle name="Обычный 2 4 5" xfId="5284"/>
    <cellStyle name="Обычный 2 4_46EE.2011(v1.0)" xfId="3577"/>
    <cellStyle name="Обычный 2 5" xfId="3578"/>
    <cellStyle name="Обычный 2 5 2" xfId="3579"/>
    <cellStyle name="Обычный 2 5 2 2" xfId="3580"/>
    <cellStyle name="Обычный 2 5 3" xfId="3581"/>
    <cellStyle name="Обычный 2 5 3 2" xfId="3582"/>
    <cellStyle name="Обычный 2 5 4" xfId="3583"/>
    <cellStyle name="Обычный 2 5 5" xfId="3584"/>
    <cellStyle name="Обычный 2 5 6" xfId="5285"/>
    <cellStyle name="Обычный 2 5_46EE.2011(v1.0)" xfId="3585"/>
    <cellStyle name="Обычный 2 6" xfId="3586"/>
    <cellStyle name="Обычный 2 6 2" xfId="3587"/>
    <cellStyle name="Обычный 2 6 2 2" xfId="3588"/>
    <cellStyle name="Обычный 2 6 2 2 2" xfId="3589"/>
    <cellStyle name="Обычный 2 6 3" xfId="3590"/>
    <cellStyle name="Обычный 2 6 3 2" xfId="3591"/>
    <cellStyle name="Обычный 2 6 4" xfId="5286"/>
    <cellStyle name="Обычный 2 6_46EE.2011(v1.0)" xfId="3592"/>
    <cellStyle name="Обычный 2 7" xfId="3593"/>
    <cellStyle name="Обычный 2 7 2" xfId="3594"/>
    <cellStyle name="Обычный 2 7 2 2" xfId="3595"/>
    <cellStyle name="Обычный 2 7 3" xfId="3596"/>
    <cellStyle name="Обычный 2 7 4" xfId="5287"/>
    <cellStyle name="Обычный 2 8" xfId="3597"/>
    <cellStyle name="Обычный 2 8 2" xfId="3598"/>
    <cellStyle name="Обычный 2 8 3" xfId="5288"/>
    <cellStyle name="Обычный 2 9" xfId="3599"/>
    <cellStyle name="Обычный 2 9 2" xfId="3600"/>
    <cellStyle name="Обычный 2 9 3" xfId="5289"/>
    <cellStyle name="Обычный 2___Тариф ТЭ 2012 Мезенский филиал 26.04.11" xfId="3601"/>
    <cellStyle name="Обычный 20" xfId="3602"/>
    <cellStyle name="Обычный 20 2" xfId="3603"/>
    <cellStyle name="Обычный 20 3" xfId="3604"/>
    <cellStyle name="Обычный 21" xfId="3605"/>
    <cellStyle name="Обычный 21 2" xfId="3606"/>
    <cellStyle name="Обычный 21 3" xfId="3607"/>
    <cellStyle name="Обычный 22" xfId="3608"/>
    <cellStyle name="Обычный 22 2" xfId="3609"/>
    <cellStyle name="Обычный 22 3" xfId="3610"/>
    <cellStyle name="Обычный 23" xfId="3611"/>
    <cellStyle name="Обычный 23 2" xfId="3612"/>
    <cellStyle name="Обычный 24" xfId="3613"/>
    <cellStyle name="Обычный 24 2" xfId="3614"/>
    <cellStyle name="Обычный 25" xfId="4508"/>
    <cellStyle name="Обычный 25 2" xfId="4516"/>
    <cellStyle name="Обычный 26" xfId="4513"/>
    <cellStyle name="Обычный 26 2" xfId="4518"/>
    <cellStyle name="Обычный 27" xfId="3615"/>
    <cellStyle name="Обычный 28" xfId="4514"/>
    <cellStyle name="Обычный 29" xfId="4515"/>
    <cellStyle name="Обычный 29 2" xfId="4519"/>
    <cellStyle name="Обычный 3" xfId="3616"/>
    <cellStyle name="Обычный 3 10" xfId="5290"/>
    <cellStyle name="Обычный 3 2" xfId="3617"/>
    <cellStyle name="Обычный 3 2 2" xfId="3618"/>
    <cellStyle name="Обычный 3 2 3" xfId="3619"/>
    <cellStyle name="Обычный 3 2 4" xfId="3620"/>
    <cellStyle name="Обычный 3 2 5" xfId="5291"/>
    <cellStyle name="Обычный 3 3" xfId="3621"/>
    <cellStyle name="Обычный 3 3 2" xfId="3622"/>
    <cellStyle name="Обычный 3 3 2 2" xfId="3623"/>
    <cellStyle name="Обычный 3 3 2 3" xfId="3624"/>
    <cellStyle name="Обычный 3 3 3" xfId="3625"/>
    <cellStyle name="Обычный 3 3 4" xfId="3626"/>
    <cellStyle name="Обычный 3 3 5" xfId="5292"/>
    <cellStyle name="Обычный 3 4" xfId="3627"/>
    <cellStyle name="Обычный 3 4 2" xfId="3628"/>
    <cellStyle name="Обычный 3 4 3" xfId="3629"/>
    <cellStyle name="Обычный 3 4 4" xfId="5293"/>
    <cellStyle name="Обычный 3 5" xfId="3630"/>
    <cellStyle name="Обычный 3 5 2" xfId="3631"/>
    <cellStyle name="Обычный 3 5 3" xfId="5294"/>
    <cellStyle name="Обычный 3 6" xfId="3632"/>
    <cellStyle name="Обычный 3 6 2" xfId="3633"/>
    <cellStyle name="Обычный 3 6 2 2" xfId="3634"/>
    <cellStyle name="Обычный 3 6 3" xfId="5295"/>
    <cellStyle name="Обычный 3 7" xfId="3635"/>
    <cellStyle name="Обычный 3 7 2" xfId="5296"/>
    <cellStyle name="Обычный 3 8" xfId="3636"/>
    <cellStyle name="Обычный 3 9" xfId="3637"/>
    <cellStyle name="Обычный 3___Тариф ТЭ 2012 Мезенский филиал 26.04.11" xfId="3638"/>
    <cellStyle name="Обычный 30" xfId="8783"/>
    <cellStyle name="Обычный 4" xfId="3639"/>
    <cellStyle name="Обычный 4 10" xfId="3640"/>
    <cellStyle name="Обычный 4 11" xfId="3641"/>
    <cellStyle name="Обычный 4 11 2" xfId="3642"/>
    <cellStyle name="Обычный 4 12" xfId="5297"/>
    <cellStyle name="Обычный 4 2" xfId="3643"/>
    <cellStyle name="Обычный 4 2 2" xfId="3644"/>
    <cellStyle name="Обычный 4 2 2 2" xfId="3645"/>
    <cellStyle name="Обычный 4 2 2 2 2" xfId="3646"/>
    <cellStyle name="Обычный 4 2 2 3" xfId="3647"/>
    <cellStyle name="Обычный 4 2 2 3 2" xfId="3648"/>
    <cellStyle name="Обычный 4 2 3" xfId="3649"/>
    <cellStyle name="Обычный 4 2 3 2" xfId="3650"/>
    <cellStyle name="Обычный 4 2 4" xfId="3651"/>
    <cellStyle name="Обычный 4 2 5" xfId="5298"/>
    <cellStyle name="Обычный 4 2_46EP.2012(v0.1)" xfId="3652"/>
    <cellStyle name="Обычный 4 3" xfId="3653"/>
    <cellStyle name="Обычный 4 3 2" xfId="3654"/>
    <cellStyle name="Обычный 4 3 3" xfId="5299"/>
    <cellStyle name="Обычный 4 4" xfId="3655"/>
    <cellStyle name="Обычный 4 4 2" xfId="3656"/>
    <cellStyle name="Обычный 4 4 3" xfId="5300"/>
    <cellStyle name="Обычный 4 5" xfId="3657"/>
    <cellStyle name="Обычный 4 5 2" xfId="3658"/>
    <cellStyle name="Обычный 4 5 3" xfId="5301"/>
    <cellStyle name="Обычный 4 6" xfId="3659"/>
    <cellStyle name="Обычный 4 6 10" xfId="3660"/>
    <cellStyle name="Обычный 4 6 10 2" xfId="3661"/>
    <cellStyle name="Обычный 4 6 11" xfId="3662"/>
    <cellStyle name="Обычный 4 6 11 2" xfId="3663"/>
    <cellStyle name="Обычный 4 6 12" xfId="3664"/>
    <cellStyle name="Обычный 4 6 12 2" xfId="3665"/>
    <cellStyle name="Обычный 4 6 13" xfId="3666"/>
    <cellStyle name="Обычный 4 6 14" xfId="8996"/>
    <cellStyle name="Обычный 4 6 2" xfId="3667"/>
    <cellStyle name="Обычный 4 6 2 2" xfId="3668"/>
    <cellStyle name="Обычный 4 6 2 2 2" xfId="3669"/>
    <cellStyle name="Обычный 4 6 2 3" xfId="3670"/>
    <cellStyle name="Обычный 4 6 2 4" xfId="8997"/>
    <cellStyle name="Обычный 4 6 3" xfId="3671"/>
    <cellStyle name="Обычный 4 6 3 2" xfId="3672"/>
    <cellStyle name="Обычный 4 6 3 2 2" xfId="3673"/>
    <cellStyle name="Обычный 4 6 3 3" xfId="3674"/>
    <cellStyle name="Обычный 4 6 3 4" xfId="8998"/>
    <cellStyle name="Обычный 4 6 4" xfId="3675"/>
    <cellStyle name="Обычный 4 6 4 2" xfId="3676"/>
    <cellStyle name="Обычный 4 6 4 2 2" xfId="3677"/>
    <cellStyle name="Обычный 4 6 4 3" xfId="3678"/>
    <cellStyle name="Обычный 4 6 4 4" xfId="10541"/>
    <cellStyle name="Обычный 4 6 5" xfId="3679"/>
    <cellStyle name="Обычный 4 6 5 2" xfId="3680"/>
    <cellStyle name="Обычный 4 6 5 2 2" xfId="3681"/>
    <cellStyle name="Обычный 4 6 5 3" xfId="3682"/>
    <cellStyle name="Обычный 4 6 5 4" xfId="10542"/>
    <cellStyle name="Обычный 4 6 6" xfId="3683"/>
    <cellStyle name="Обычный 4 6 6 2" xfId="3684"/>
    <cellStyle name="Обычный 4 6 6 2 2" xfId="3685"/>
    <cellStyle name="Обычный 4 6 6 3" xfId="3686"/>
    <cellStyle name="Обычный 4 6 6 4" xfId="10543"/>
    <cellStyle name="Обычный 4 6 7" xfId="3687"/>
    <cellStyle name="Обычный 4 6 7 2" xfId="3688"/>
    <cellStyle name="Обычный 4 6 7 2 2" xfId="3689"/>
    <cellStyle name="Обычный 4 6 7 3" xfId="3690"/>
    <cellStyle name="Обычный 4 6 7 4" xfId="10544"/>
    <cellStyle name="Обычный 4 6 8" xfId="3691"/>
    <cellStyle name="Обычный 4 6 8 2" xfId="3692"/>
    <cellStyle name="Обычный 4 6 8 2 2" xfId="3693"/>
    <cellStyle name="Обычный 4 6 8 3" xfId="3694"/>
    <cellStyle name="Обычный 4 6 8 4" xfId="10545"/>
    <cellStyle name="Обычный 4 6 9" xfId="3695"/>
    <cellStyle name="Обычный 4 6 9 2" xfId="3696"/>
    <cellStyle name="Обычный 4 6 9 2 2" xfId="3697"/>
    <cellStyle name="Обычный 4 6 9 3" xfId="3698"/>
    <cellStyle name="Обычный 4 6 9 4" xfId="10546"/>
    <cellStyle name="Обычный 4 7" xfId="3699"/>
    <cellStyle name="Обычный 4 7 10" xfId="3700"/>
    <cellStyle name="Обычный 4 7 10 2" xfId="3701"/>
    <cellStyle name="Обычный 4 7 11" xfId="3702"/>
    <cellStyle name="Обычный 4 7 11 2" xfId="3703"/>
    <cellStyle name="Обычный 4 7 12" xfId="3704"/>
    <cellStyle name="Обычный 4 7 13" xfId="8999"/>
    <cellStyle name="Обычный 4 7 2" xfId="3705"/>
    <cellStyle name="Обычный 4 7 2 2" xfId="3706"/>
    <cellStyle name="Обычный 4 7 2 2 2" xfId="3707"/>
    <cellStyle name="Обычный 4 7 2 3" xfId="3708"/>
    <cellStyle name="Обычный 4 7 2 4" xfId="9000"/>
    <cellStyle name="Обычный 4 7 3" xfId="3709"/>
    <cellStyle name="Обычный 4 7 3 2" xfId="3710"/>
    <cellStyle name="Обычный 4 7 3 2 2" xfId="3711"/>
    <cellStyle name="Обычный 4 7 3 3" xfId="3712"/>
    <cellStyle name="Обычный 4 7 3 4" xfId="9001"/>
    <cellStyle name="Обычный 4 7 4" xfId="3713"/>
    <cellStyle name="Обычный 4 7 4 2" xfId="3714"/>
    <cellStyle name="Обычный 4 7 4 2 2" xfId="3715"/>
    <cellStyle name="Обычный 4 7 4 3" xfId="3716"/>
    <cellStyle name="Обычный 4 7 4 4" xfId="10550"/>
    <cellStyle name="Обычный 4 7 5" xfId="3717"/>
    <cellStyle name="Обычный 4 7 5 2" xfId="3718"/>
    <cellStyle name="Обычный 4 7 5 2 2" xfId="3719"/>
    <cellStyle name="Обычный 4 7 5 3" xfId="3720"/>
    <cellStyle name="Обычный 4 7 5 4" xfId="10551"/>
    <cellStyle name="Обычный 4 7 6" xfId="3721"/>
    <cellStyle name="Обычный 4 7 6 2" xfId="3722"/>
    <cellStyle name="Обычный 4 7 6 2 2" xfId="3723"/>
    <cellStyle name="Обычный 4 7 6 3" xfId="3724"/>
    <cellStyle name="Обычный 4 7 6 4" xfId="10552"/>
    <cellStyle name="Обычный 4 7 7" xfId="3725"/>
    <cellStyle name="Обычный 4 7 7 2" xfId="3726"/>
    <cellStyle name="Обычный 4 7 7 2 2" xfId="3727"/>
    <cellStyle name="Обычный 4 7 7 3" xfId="3728"/>
    <cellStyle name="Обычный 4 7 7 4" xfId="10553"/>
    <cellStyle name="Обычный 4 7 8" xfId="3729"/>
    <cellStyle name="Обычный 4 7 8 2" xfId="3730"/>
    <cellStyle name="Обычный 4 7 8 2 2" xfId="3731"/>
    <cellStyle name="Обычный 4 7 8 3" xfId="3732"/>
    <cellStyle name="Обычный 4 7 8 4" xfId="10554"/>
    <cellStyle name="Обычный 4 7 9" xfId="3733"/>
    <cellStyle name="Обычный 4 7 9 2" xfId="3734"/>
    <cellStyle name="Обычный 4 7 9 2 2" xfId="3735"/>
    <cellStyle name="Обычный 4 7 9 3" xfId="3736"/>
    <cellStyle name="Обычный 4 7 9 4" xfId="10555"/>
    <cellStyle name="Обычный 4 8" xfId="3737"/>
    <cellStyle name="Обычный 4 8 10" xfId="3738"/>
    <cellStyle name="Обычный 4 8 10 2" xfId="3739"/>
    <cellStyle name="Обычный 4 8 11" xfId="3740"/>
    <cellStyle name="Обычный 4 8 11 2" xfId="3741"/>
    <cellStyle name="Обычный 4 8 12" xfId="3742"/>
    <cellStyle name="Обычный 4 8 13" xfId="9002"/>
    <cellStyle name="Обычный 4 8 2" xfId="3743"/>
    <cellStyle name="Обычный 4 8 2 2" xfId="3744"/>
    <cellStyle name="Обычный 4 8 2 2 2" xfId="3745"/>
    <cellStyle name="Обычный 4 8 2 3" xfId="3746"/>
    <cellStyle name="Обычный 4 8 2 4" xfId="9003"/>
    <cellStyle name="Обычный 4 8 3" xfId="3747"/>
    <cellStyle name="Обычный 4 8 3 2" xfId="3748"/>
    <cellStyle name="Обычный 4 8 3 2 2" xfId="3749"/>
    <cellStyle name="Обычный 4 8 3 3" xfId="3750"/>
    <cellStyle name="Обычный 4 8 3 4" xfId="9004"/>
    <cellStyle name="Обычный 4 8 4" xfId="3751"/>
    <cellStyle name="Обычный 4 8 4 2" xfId="3752"/>
    <cellStyle name="Обычный 4 8 4 2 2" xfId="3753"/>
    <cellStyle name="Обычный 4 8 4 3" xfId="3754"/>
    <cellStyle name="Обычный 4 8 4 4" xfId="10559"/>
    <cellStyle name="Обычный 4 8 5" xfId="3755"/>
    <cellStyle name="Обычный 4 8 5 2" xfId="3756"/>
    <cellStyle name="Обычный 4 8 5 2 2" xfId="3757"/>
    <cellStyle name="Обычный 4 8 5 3" xfId="3758"/>
    <cellStyle name="Обычный 4 8 5 4" xfId="10560"/>
    <cellStyle name="Обычный 4 8 6" xfId="3759"/>
    <cellStyle name="Обычный 4 8 6 2" xfId="3760"/>
    <cellStyle name="Обычный 4 8 6 2 2" xfId="3761"/>
    <cellStyle name="Обычный 4 8 6 3" xfId="3762"/>
    <cellStyle name="Обычный 4 8 6 4" xfId="10561"/>
    <cellStyle name="Обычный 4 8 7" xfId="3763"/>
    <cellStyle name="Обычный 4 8 7 2" xfId="3764"/>
    <cellStyle name="Обычный 4 8 7 2 2" xfId="3765"/>
    <cellStyle name="Обычный 4 8 7 3" xfId="3766"/>
    <cellStyle name="Обычный 4 8 7 4" xfId="10562"/>
    <cellStyle name="Обычный 4 8 8" xfId="3767"/>
    <cellStyle name="Обычный 4 8 8 2" xfId="3768"/>
    <cellStyle name="Обычный 4 8 8 2 2" xfId="3769"/>
    <cellStyle name="Обычный 4 8 8 3" xfId="3770"/>
    <cellStyle name="Обычный 4 8 8 4" xfId="10563"/>
    <cellStyle name="Обычный 4 8 9" xfId="3771"/>
    <cellStyle name="Обычный 4 8 9 2" xfId="3772"/>
    <cellStyle name="Обычный 4 8 9 2 2" xfId="3773"/>
    <cellStyle name="Обычный 4 8 9 3" xfId="3774"/>
    <cellStyle name="Обычный 4 8 9 4" xfId="10564"/>
    <cellStyle name="Обычный 4 9" xfId="3775"/>
    <cellStyle name="Обычный 4 9 10" xfId="3776"/>
    <cellStyle name="Обычный 4 9 10 2" xfId="3777"/>
    <cellStyle name="Обычный 4 9 11" xfId="3778"/>
    <cellStyle name="Обычный 4 9 11 2" xfId="3779"/>
    <cellStyle name="Обычный 4 9 12" xfId="3780"/>
    <cellStyle name="Обычный 4 9 13" xfId="9005"/>
    <cellStyle name="Обычный 4 9 2" xfId="3781"/>
    <cellStyle name="Обычный 4 9 2 2" xfId="3782"/>
    <cellStyle name="Обычный 4 9 2 2 2" xfId="3783"/>
    <cellStyle name="Обычный 4 9 2 3" xfId="3784"/>
    <cellStyle name="Обычный 4 9 2 4" xfId="9006"/>
    <cellStyle name="Обычный 4 9 3" xfId="3785"/>
    <cellStyle name="Обычный 4 9 3 2" xfId="3786"/>
    <cellStyle name="Обычный 4 9 3 2 2" xfId="3787"/>
    <cellStyle name="Обычный 4 9 3 3" xfId="3788"/>
    <cellStyle name="Обычный 4 9 3 4" xfId="9007"/>
    <cellStyle name="Обычный 4 9 4" xfId="3789"/>
    <cellStyle name="Обычный 4 9 4 2" xfId="3790"/>
    <cellStyle name="Обычный 4 9 4 2 2" xfId="3791"/>
    <cellStyle name="Обычный 4 9 4 3" xfId="3792"/>
    <cellStyle name="Обычный 4 9 4 4" xfId="10568"/>
    <cellStyle name="Обычный 4 9 5" xfId="3793"/>
    <cellStyle name="Обычный 4 9 5 2" xfId="3794"/>
    <cellStyle name="Обычный 4 9 5 2 2" xfId="3795"/>
    <cellStyle name="Обычный 4 9 5 3" xfId="3796"/>
    <cellStyle name="Обычный 4 9 5 4" xfId="10569"/>
    <cellStyle name="Обычный 4 9 6" xfId="3797"/>
    <cellStyle name="Обычный 4 9 6 2" xfId="3798"/>
    <cellStyle name="Обычный 4 9 6 2 2" xfId="3799"/>
    <cellStyle name="Обычный 4 9 6 3" xfId="3800"/>
    <cellStyle name="Обычный 4 9 6 4" xfId="10570"/>
    <cellStyle name="Обычный 4 9 7" xfId="3801"/>
    <cellStyle name="Обычный 4 9 7 2" xfId="3802"/>
    <cellStyle name="Обычный 4 9 7 2 2" xfId="3803"/>
    <cellStyle name="Обычный 4 9 7 3" xfId="3804"/>
    <cellStyle name="Обычный 4 9 7 4" xfId="10571"/>
    <cellStyle name="Обычный 4 9 8" xfId="3805"/>
    <cellStyle name="Обычный 4 9 8 2" xfId="3806"/>
    <cellStyle name="Обычный 4 9 8 2 2" xfId="3807"/>
    <cellStyle name="Обычный 4 9 8 3" xfId="3808"/>
    <cellStyle name="Обычный 4 9 8 4" xfId="10572"/>
    <cellStyle name="Обычный 4 9 9" xfId="3809"/>
    <cellStyle name="Обычный 4 9 9 2" xfId="3810"/>
    <cellStyle name="Обычный 4 9 9 2 2" xfId="3811"/>
    <cellStyle name="Обычный 4 9 9 3" xfId="3812"/>
    <cellStyle name="Обычный 4 9 9 4" xfId="10573"/>
    <cellStyle name="Обычный 4_2014 АрхТепло Производственная" xfId="3813"/>
    <cellStyle name="Обычный 5" xfId="3814"/>
    <cellStyle name="Обычный 5 2" xfId="3815"/>
    <cellStyle name="Обычный 5 2 2" xfId="3816"/>
    <cellStyle name="Обычный 5 2 3" xfId="3817"/>
    <cellStyle name="Обычный 5 2 4" xfId="3818"/>
    <cellStyle name="Обычный 5 3" xfId="3819"/>
    <cellStyle name="Обычный 5 4" xfId="3820"/>
    <cellStyle name="Обычный 5 5" xfId="3821"/>
    <cellStyle name="Обычный 5 5 2" xfId="3822"/>
    <cellStyle name="Обычный 5 6" xfId="3823"/>
    <cellStyle name="Обычный 5 6 2" xfId="3824"/>
    <cellStyle name="Обычный 5 7" xfId="3825"/>
    <cellStyle name="Обычный 5 8" xfId="3826"/>
    <cellStyle name="Обычный 5 8 2" xfId="3827"/>
    <cellStyle name="Обычный 5 9" xfId="5338"/>
    <cellStyle name="Обычный 5_Мероприятия для тарифной каипании" xfId="3828"/>
    <cellStyle name="Обычный 6" xfId="3829"/>
    <cellStyle name="Обычный 6 2" xfId="3830"/>
    <cellStyle name="Обычный 6 2 2" xfId="3831"/>
    <cellStyle name="Обычный 6 2 3" xfId="3832"/>
    <cellStyle name="Обычный 6 3" xfId="3833"/>
    <cellStyle name="Обычный 6 3 2" xfId="3834"/>
    <cellStyle name="Обычный 6 4" xfId="3835"/>
    <cellStyle name="Обычный 6 4 2" xfId="3836"/>
    <cellStyle name="Обычный 6 5" xfId="3837"/>
    <cellStyle name="Обычный 6 5 2" xfId="3838"/>
    <cellStyle name="Обычный 6 6" xfId="3839"/>
    <cellStyle name="Обычный 6 6 2" xfId="3840"/>
    <cellStyle name="Обычный 6 7" xfId="3841"/>
    <cellStyle name="Обычный 6 8" xfId="5339"/>
    <cellStyle name="Обычный 6_Перерасчет тепловой энергии ООО Березниковское ТСП  на 2013" xfId="3842"/>
    <cellStyle name="Обычный 7" xfId="3843"/>
    <cellStyle name="Обычный 7 10" xfId="3844"/>
    <cellStyle name="Обычный 7 10 2" xfId="3845"/>
    <cellStyle name="Обычный 7 11" xfId="3846"/>
    <cellStyle name="Обычный 7 11 2" xfId="3847"/>
    <cellStyle name="Обычный 7 12" xfId="3848"/>
    <cellStyle name="Обычный 7 13" xfId="9010"/>
    <cellStyle name="Обычный 7 2" xfId="3849"/>
    <cellStyle name="Обычный 7 2 2" xfId="3850"/>
    <cellStyle name="Обычный 7 2 2 2" xfId="3851"/>
    <cellStyle name="Обычный 7 2 3" xfId="3852"/>
    <cellStyle name="Обычный 7 2 3 2" xfId="3853"/>
    <cellStyle name="Обычный 7 2 4" xfId="3854"/>
    <cellStyle name="Обычный 7 2 5" xfId="9011"/>
    <cellStyle name="Обычный 7 3" xfId="3855"/>
    <cellStyle name="Обычный 7 3 2" xfId="3856"/>
    <cellStyle name="Обычный 7 3 3" xfId="3857"/>
    <cellStyle name="Обычный 7 3 4" xfId="3858"/>
    <cellStyle name="Обычный 7 3 4 2" xfId="3859"/>
    <cellStyle name="Обычный 7 3 5" xfId="3860"/>
    <cellStyle name="Обычный 7 3 6" xfId="10578"/>
    <cellStyle name="Обычный 7 4" xfId="3861"/>
    <cellStyle name="Обычный 7 4 2" xfId="3862"/>
    <cellStyle name="Обычный 7 4 2 2" xfId="3863"/>
    <cellStyle name="Обычный 7 4 3" xfId="3864"/>
    <cellStyle name="Обычный 7 4 4" xfId="10579"/>
    <cellStyle name="Обычный 7 5" xfId="3865"/>
    <cellStyle name="Обычный 7 5 2" xfId="3866"/>
    <cellStyle name="Обычный 7 5 2 2" xfId="3867"/>
    <cellStyle name="Обычный 7 5 3" xfId="3868"/>
    <cellStyle name="Обычный 7 5 4" xfId="10580"/>
    <cellStyle name="Обычный 7 6" xfId="3869"/>
    <cellStyle name="Обычный 7 6 2" xfId="3870"/>
    <cellStyle name="Обычный 7 6 2 2" xfId="3871"/>
    <cellStyle name="Обычный 7 6 3" xfId="3872"/>
    <cellStyle name="Обычный 7 6 4" xfId="10581"/>
    <cellStyle name="Обычный 7 7" xfId="3873"/>
    <cellStyle name="Обычный 7 7 2" xfId="3874"/>
    <cellStyle name="Обычный 7 7 2 2" xfId="3875"/>
    <cellStyle name="Обычный 7 7 3" xfId="3876"/>
    <cellStyle name="Обычный 7 7 4" xfId="10582"/>
    <cellStyle name="Обычный 7 8" xfId="3877"/>
    <cellStyle name="Обычный 7 8 2" xfId="3878"/>
    <cellStyle name="Обычный 7 8 2 2" xfId="3879"/>
    <cellStyle name="Обычный 7 8 3" xfId="3880"/>
    <cellStyle name="Обычный 7 8 4" xfId="10583"/>
    <cellStyle name="Обычный 7 9" xfId="3881"/>
    <cellStyle name="Обычный 7 9 2" xfId="3882"/>
    <cellStyle name="Обычный 7 9 2 2" xfId="3883"/>
    <cellStyle name="Обычный 7 9 3" xfId="3884"/>
    <cellStyle name="Обычный 7 9 4" xfId="10584"/>
    <cellStyle name="Обычный 8" xfId="3885"/>
    <cellStyle name="Обычный 8 10" xfId="3886"/>
    <cellStyle name="Обычный 8 11" xfId="9012"/>
    <cellStyle name="Обычный 8 2" xfId="3887"/>
    <cellStyle name="Обычный 8 2 2" xfId="3888"/>
    <cellStyle name="Обычный 8 2 3" xfId="3889"/>
    <cellStyle name="Обычный 8 2 3 2" xfId="3890"/>
    <cellStyle name="Обычный 8 2 4" xfId="3891"/>
    <cellStyle name="Обычный 8 2 5" xfId="9013"/>
    <cellStyle name="Обычный 8 3" xfId="3892"/>
    <cellStyle name="Обычный 8 3 2" xfId="3893"/>
    <cellStyle name="Обычный 8 3 3" xfId="3894"/>
    <cellStyle name="Обычный 8 3 3 2" xfId="3895"/>
    <cellStyle name="Обычный 8 3 4" xfId="3896"/>
    <cellStyle name="Обычный 8 3 5" xfId="9014"/>
    <cellStyle name="Обычный 8 4" xfId="3897"/>
    <cellStyle name="Обычный 8 4 2" xfId="3898"/>
    <cellStyle name="Обычный 8 4 2 2" xfId="3899"/>
    <cellStyle name="Обычный 8 4 3" xfId="3900"/>
    <cellStyle name="Обычный 8 4 4" xfId="10588"/>
    <cellStyle name="Обычный 8 5" xfId="3901"/>
    <cellStyle name="Обычный 8 5 2" xfId="3902"/>
    <cellStyle name="Обычный 8 5 2 2" xfId="3903"/>
    <cellStyle name="Обычный 8 5 3" xfId="3904"/>
    <cellStyle name="Обычный 8 5 4" xfId="10589"/>
    <cellStyle name="Обычный 8 6" xfId="3905"/>
    <cellStyle name="Обычный 8 6 2" xfId="3906"/>
    <cellStyle name="Обычный 8 6 2 2" xfId="3907"/>
    <cellStyle name="Обычный 8 6 3" xfId="3908"/>
    <cellStyle name="Обычный 8 6 4" xfId="10590"/>
    <cellStyle name="Обычный 8 7" xfId="3909"/>
    <cellStyle name="Обычный 8 7 2" xfId="3910"/>
    <cellStyle name="Обычный 8 8" xfId="3911"/>
    <cellStyle name="Обычный 8 9" xfId="3912"/>
    <cellStyle name="Обычный 8 9 2" xfId="3913"/>
    <cellStyle name="Обычный 9" xfId="3914"/>
    <cellStyle name="Обычный 9 2" xfId="3915"/>
    <cellStyle name="Обычный 9 2 2" xfId="3916"/>
    <cellStyle name="Обычный 9 2 3" xfId="3917"/>
    <cellStyle name="Обычный 9 2 4" xfId="9016"/>
    <cellStyle name="Обычный 9 3" xfId="3918"/>
    <cellStyle name="Обычный 9 4" xfId="3919"/>
    <cellStyle name="Обычный 9 4 2" xfId="3920"/>
    <cellStyle name="Обычный 9 5" xfId="3921"/>
    <cellStyle name="Обычный 9 5 2" xfId="3922"/>
    <cellStyle name="Обычный 9 6" xfId="3923"/>
    <cellStyle name="Обычный 9 7" xfId="3924"/>
    <cellStyle name="Обычный 9 7 2" xfId="3925"/>
    <cellStyle name="Обычный 9 8" xfId="3926"/>
    <cellStyle name="Обычный 9 9" xfId="9015"/>
    <cellStyle name="Ошибка" xfId="3927"/>
    <cellStyle name="Плохой 10" xfId="3928"/>
    <cellStyle name="Плохой 11" xfId="5356"/>
    <cellStyle name="Плохой 12" xfId="9017"/>
    <cellStyle name="Плохой 2" xfId="3929"/>
    <cellStyle name="Плохой 2 10" xfId="3930"/>
    <cellStyle name="Плохой 2 10 2" xfId="5358"/>
    <cellStyle name="Плохой 2 10 3" xfId="10594"/>
    <cellStyle name="Плохой 2 11" xfId="5357"/>
    <cellStyle name="Плохой 2 12" xfId="9018"/>
    <cellStyle name="Плохой 2 2" xfId="3931"/>
    <cellStyle name="Плохой 2 2 2" xfId="3932"/>
    <cellStyle name="Плохой 2 2 3" xfId="5359"/>
    <cellStyle name="Плохой 2 2 4" xfId="9019"/>
    <cellStyle name="Плохой 2 3" xfId="3933"/>
    <cellStyle name="Плохой 2 3 2" xfId="5360"/>
    <cellStyle name="Плохой 2 3 3" xfId="10596"/>
    <cellStyle name="Плохой 2 4" xfId="3934"/>
    <cellStyle name="Плохой 2 4 2" xfId="5361"/>
    <cellStyle name="Плохой 2 4 3" xfId="10597"/>
    <cellStyle name="Плохой 2 5" xfId="3935"/>
    <cellStyle name="Плохой 2 5 2" xfId="5362"/>
    <cellStyle name="Плохой 2 5 3" xfId="10598"/>
    <cellStyle name="Плохой 2 6" xfId="3936"/>
    <cellStyle name="Плохой 2 6 2" xfId="5363"/>
    <cellStyle name="Плохой 2 6 3" xfId="10599"/>
    <cellStyle name="Плохой 2 7" xfId="3937"/>
    <cellStyle name="Плохой 2 7 2" xfId="5364"/>
    <cellStyle name="Плохой 2 7 3" xfId="10600"/>
    <cellStyle name="Плохой 2 8" xfId="3938"/>
    <cellStyle name="Плохой 2 8 2" xfId="5365"/>
    <cellStyle name="Плохой 2 8 3" xfId="10601"/>
    <cellStyle name="Плохой 2 9" xfId="3939"/>
    <cellStyle name="Плохой 2 9 2" xfId="5366"/>
    <cellStyle name="Плохой 2 9 3" xfId="10602"/>
    <cellStyle name="Плохой 2_МФ тепловой баланс 2015 дубль 3" xfId="3940"/>
    <cellStyle name="Плохой 3" xfId="3941"/>
    <cellStyle name="Плохой 3 10" xfId="3942"/>
    <cellStyle name="Плохой 3 10 2" xfId="5368"/>
    <cellStyle name="Плохой 3 10 3" xfId="10604"/>
    <cellStyle name="Плохой 3 11" xfId="3943"/>
    <cellStyle name="Плохой 3 12" xfId="5367"/>
    <cellStyle name="Плохой 3 13" xfId="9020"/>
    <cellStyle name="Плохой 3 2" xfId="3944"/>
    <cellStyle name="Плохой 3 2 2" xfId="5369"/>
    <cellStyle name="Плохой 3 2 3" xfId="9021"/>
    <cellStyle name="Плохой 3 3" xfId="3945"/>
    <cellStyle name="Плохой 3 3 2" xfId="5370"/>
    <cellStyle name="Плохой 3 3 3" xfId="10606"/>
    <cellStyle name="Плохой 3 4" xfId="3946"/>
    <cellStyle name="Плохой 3 4 2" xfId="5371"/>
    <cellStyle name="Плохой 3 4 3" xfId="10607"/>
    <cellStyle name="Плохой 3 5" xfId="3947"/>
    <cellStyle name="Плохой 3 5 2" xfId="5372"/>
    <cellStyle name="Плохой 3 5 3" xfId="10608"/>
    <cellStyle name="Плохой 3 6" xfId="3948"/>
    <cellStyle name="Плохой 3 6 2" xfId="5373"/>
    <cellStyle name="Плохой 3 6 3" xfId="10609"/>
    <cellStyle name="Плохой 3 7" xfId="3949"/>
    <cellStyle name="Плохой 3 7 2" xfId="5374"/>
    <cellStyle name="Плохой 3 7 3" xfId="10610"/>
    <cellStyle name="Плохой 3 8" xfId="3950"/>
    <cellStyle name="Плохой 3 8 2" xfId="5375"/>
    <cellStyle name="Плохой 3 8 3" xfId="10611"/>
    <cellStyle name="Плохой 3 9" xfId="3951"/>
    <cellStyle name="Плохой 3 9 2" xfId="5376"/>
    <cellStyle name="Плохой 3 9 3" xfId="10612"/>
    <cellStyle name="Плохой 3_МФ тепловой баланс 2015 дубль 3" xfId="3952"/>
    <cellStyle name="Плохой 4" xfId="3953"/>
    <cellStyle name="Плохой 4 2" xfId="3954"/>
    <cellStyle name="Плохой 4_МФ тепловой баланс 2015 дубль 3" xfId="3955"/>
    <cellStyle name="Плохой 5" xfId="3956"/>
    <cellStyle name="Плохой 5 2" xfId="3957"/>
    <cellStyle name="Плохой 5_МФ тепловой баланс 2015 дубль 3" xfId="3958"/>
    <cellStyle name="Плохой 6" xfId="3959"/>
    <cellStyle name="Плохой 6 2" xfId="3960"/>
    <cellStyle name="Плохой 6_МФ тепловой баланс 2015 дубль 3" xfId="3961"/>
    <cellStyle name="Плохой 7" xfId="3962"/>
    <cellStyle name="Плохой 7 2" xfId="3963"/>
    <cellStyle name="Плохой 7_МФ тепловой баланс 2015 дубль 3" xfId="3964"/>
    <cellStyle name="Плохой 8" xfId="3965"/>
    <cellStyle name="Плохой 8 2" xfId="3966"/>
    <cellStyle name="Плохой 9" xfId="3967"/>
    <cellStyle name="Плохой 9 2" xfId="3968"/>
    <cellStyle name="По центру с переносом" xfId="3969"/>
    <cellStyle name="По ширине с переносом" xfId="3970"/>
    <cellStyle name="Подгруппа" xfId="3971"/>
    <cellStyle name="Поле ввода" xfId="3972"/>
    <cellStyle name="Пояснение 10" xfId="3973"/>
    <cellStyle name="Пояснение 11" xfId="5377"/>
    <cellStyle name="Пояснение 12" xfId="9022"/>
    <cellStyle name="Пояснение 2" xfId="3974"/>
    <cellStyle name="Пояснение 2 10" xfId="3975"/>
    <cellStyle name="Пояснение 2 10 2" xfId="5379"/>
    <cellStyle name="Пояснение 2 10 3" xfId="10615"/>
    <cellStyle name="Пояснение 2 11" xfId="5378"/>
    <cellStyle name="Пояснение 2 12" xfId="9023"/>
    <cellStyle name="Пояснение 2 2" xfId="3976"/>
    <cellStyle name="Пояснение 2 2 2" xfId="3977"/>
    <cellStyle name="Пояснение 2 2 3" xfId="5380"/>
    <cellStyle name="Пояснение 2 2 4" xfId="9024"/>
    <cellStyle name="Пояснение 2 3" xfId="3978"/>
    <cellStyle name="Пояснение 2 3 2" xfId="5381"/>
    <cellStyle name="Пояснение 2 3 3" xfId="10617"/>
    <cellStyle name="Пояснение 2 4" xfId="3979"/>
    <cellStyle name="Пояснение 2 4 2" xfId="5382"/>
    <cellStyle name="Пояснение 2 4 3" xfId="10618"/>
    <cellStyle name="Пояснение 2 5" xfId="3980"/>
    <cellStyle name="Пояснение 2 5 2" xfId="5383"/>
    <cellStyle name="Пояснение 2 5 3" xfId="10619"/>
    <cellStyle name="Пояснение 2 6" xfId="3981"/>
    <cellStyle name="Пояснение 2 6 2" xfId="5384"/>
    <cellStyle name="Пояснение 2 6 3" xfId="10620"/>
    <cellStyle name="Пояснение 2 7" xfId="3982"/>
    <cellStyle name="Пояснение 2 7 2" xfId="5385"/>
    <cellStyle name="Пояснение 2 7 3" xfId="10621"/>
    <cellStyle name="Пояснение 2 8" xfId="3983"/>
    <cellStyle name="Пояснение 2 8 2" xfId="5386"/>
    <cellStyle name="Пояснение 2 8 3" xfId="10622"/>
    <cellStyle name="Пояснение 2 9" xfId="3984"/>
    <cellStyle name="Пояснение 2 9 2" xfId="5387"/>
    <cellStyle name="Пояснение 2 9 3" xfId="10623"/>
    <cellStyle name="Пояснение 2_МФ тепловой баланс 2015 дубль 3" xfId="3985"/>
    <cellStyle name="Пояснение 3" xfId="3986"/>
    <cellStyle name="Пояснение 3 10" xfId="3987"/>
    <cellStyle name="Пояснение 3 10 2" xfId="5389"/>
    <cellStyle name="Пояснение 3 10 3" xfId="10625"/>
    <cellStyle name="Пояснение 3 11" xfId="3988"/>
    <cellStyle name="Пояснение 3 12" xfId="5388"/>
    <cellStyle name="Пояснение 3 13" xfId="9025"/>
    <cellStyle name="Пояснение 3 2" xfId="3989"/>
    <cellStyle name="Пояснение 3 2 2" xfId="5390"/>
    <cellStyle name="Пояснение 3 2 3" xfId="9026"/>
    <cellStyle name="Пояснение 3 3" xfId="3990"/>
    <cellStyle name="Пояснение 3 3 2" xfId="5391"/>
    <cellStyle name="Пояснение 3 3 3" xfId="10627"/>
    <cellStyle name="Пояснение 3 4" xfId="3991"/>
    <cellStyle name="Пояснение 3 4 2" xfId="5392"/>
    <cellStyle name="Пояснение 3 4 3" xfId="10628"/>
    <cellStyle name="Пояснение 3 5" xfId="3992"/>
    <cellStyle name="Пояснение 3 5 2" xfId="5393"/>
    <cellStyle name="Пояснение 3 5 3" xfId="10629"/>
    <cellStyle name="Пояснение 3 6" xfId="3993"/>
    <cellStyle name="Пояснение 3 6 2" xfId="5394"/>
    <cellStyle name="Пояснение 3 6 3" xfId="10630"/>
    <cellStyle name="Пояснение 3 7" xfId="3994"/>
    <cellStyle name="Пояснение 3 7 2" xfId="5395"/>
    <cellStyle name="Пояснение 3 7 3" xfId="10631"/>
    <cellStyle name="Пояснение 3 8" xfId="3995"/>
    <cellStyle name="Пояснение 3 8 2" xfId="5396"/>
    <cellStyle name="Пояснение 3 8 3" xfId="10632"/>
    <cellStyle name="Пояснение 3 9" xfId="3996"/>
    <cellStyle name="Пояснение 3 9 2" xfId="5397"/>
    <cellStyle name="Пояснение 3 9 3" xfId="10633"/>
    <cellStyle name="Пояснение 3_МФ тепловой баланс 2015 дубль 3" xfId="3997"/>
    <cellStyle name="Пояснение 4" xfId="3998"/>
    <cellStyle name="Пояснение 4 2" xfId="3999"/>
    <cellStyle name="Пояснение 4_МФ тепловой баланс 2015 дубль 3" xfId="4000"/>
    <cellStyle name="Пояснение 5" xfId="4001"/>
    <cellStyle name="Пояснение 5 2" xfId="4002"/>
    <cellStyle name="Пояснение 5_МФ тепловой баланс 2015 дубль 3" xfId="4003"/>
    <cellStyle name="Пояснение 6" xfId="4004"/>
    <cellStyle name="Пояснение 6 2" xfId="4005"/>
    <cellStyle name="Пояснение 6_МФ тепловой баланс 2015 дубль 3" xfId="4006"/>
    <cellStyle name="Пояснение 7" xfId="4007"/>
    <cellStyle name="Пояснение 7 2" xfId="4008"/>
    <cellStyle name="Пояснение 7_МФ тепловой баланс 2015 дубль 3" xfId="4009"/>
    <cellStyle name="Пояснение 8" xfId="4010"/>
    <cellStyle name="Пояснение 8 2" xfId="4011"/>
    <cellStyle name="Пояснение 9" xfId="4012"/>
    <cellStyle name="Пояснение 9 2" xfId="4013"/>
    <cellStyle name="Примечание 10" xfId="4014"/>
    <cellStyle name="Примечание 10 2" xfId="4015"/>
    <cellStyle name="Примечание 10 3" xfId="4016"/>
    <cellStyle name="Примечание 10_46EE.2011(v1.0)" xfId="4017"/>
    <cellStyle name="Примечание 11" xfId="4018"/>
    <cellStyle name="Примечание 11 2" xfId="4019"/>
    <cellStyle name="Примечание 11 3" xfId="4020"/>
    <cellStyle name="Примечание 11_46EE.2011(v1.0)" xfId="4021"/>
    <cellStyle name="Примечание 12" xfId="4022"/>
    <cellStyle name="Примечание 12 2" xfId="4023"/>
    <cellStyle name="Примечание 12 3" xfId="4024"/>
    <cellStyle name="Примечание 12_46EE.2011(v1.0)" xfId="4025"/>
    <cellStyle name="Примечание 13" xfId="4026"/>
    <cellStyle name="Примечание 14" xfId="4027"/>
    <cellStyle name="Примечание 14 2" xfId="4028"/>
    <cellStyle name="Примечание 15" xfId="4029"/>
    <cellStyle name="Примечание 15 2" xfId="4030"/>
    <cellStyle name="Примечание 16" xfId="4031"/>
    <cellStyle name="Примечание 17" xfId="4032"/>
    <cellStyle name="Примечание 18" xfId="4033"/>
    <cellStyle name="Примечание 19" xfId="4034"/>
    <cellStyle name="Примечание 2" xfId="4035"/>
    <cellStyle name="Примечание 2 10" xfId="4036"/>
    <cellStyle name="Примечание 2 10 2" xfId="4037"/>
    <cellStyle name="Примечание 2 10 2 2" xfId="4038"/>
    <cellStyle name="Примечание 2 10 3" xfId="4039"/>
    <cellStyle name="Примечание 2 10 4" xfId="5400"/>
    <cellStyle name="Примечание 2 10 5" xfId="10636"/>
    <cellStyle name="Примечание 2 11" xfId="4040"/>
    <cellStyle name="Примечание 2 12" xfId="4041"/>
    <cellStyle name="Примечание 2 12 2" xfId="4042"/>
    <cellStyle name="Примечание 2 13" xfId="4043"/>
    <cellStyle name="Примечание 2 14" xfId="5399"/>
    <cellStyle name="Примечание 2 15" xfId="9028"/>
    <cellStyle name="Примечание 2 2" xfId="4044"/>
    <cellStyle name="Примечание 2 2 2" xfId="4045"/>
    <cellStyle name="Примечание 2 2 3" xfId="4046"/>
    <cellStyle name="Примечание 2 2 4" xfId="4047"/>
    <cellStyle name="Примечание 2 2 4 2" xfId="4048"/>
    <cellStyle name="Примечание 2 2 5" xfId="4049"/>
    <cellStyle name="Примечание 2 2 6" xfId="5401"/>
    <cellStyle name="Примечание 2 2 7" xfId="9029"/>
    <cellStyle name="Примечание 2 3" xfId="4050"/>
    <cellStyle name="Примечание 2 3 2" xfId="4051"/>
    <cellStyle name="Примечание 2 3 3" xfId="4052"/>
    <cellStyle name="Примечание 2 3 3 2" xfId="4053"/>
    <cellStyle name="Примечание 2 3 4" xfId="4054"/>
    <cellStyle name="Примечание 2 3 5" xfId="5402"/>
    <cellStyle name="Примечание 2 3 6" xfId="10638"/>
    <cellStyle name="Примечание 2 4" xfId="4055"/>
    <cellStyle name="Примечание 2 4 2" xfId="4056"/>
    <cellStyle name="Примечание 2 4 3" xfId="4057"/>
    <cellStyle name="Примечание 2 4 3 2" xfId="4058"/>
    <cellStyle name="Примечание 2 4 4" xfId="4059"/>
    <cellStyle name="Примечание 2 4 5" xfId="5403"/>
    <cellStyle name="Примечание 2 4 6" xfId="10639"/>
    <cellStyle name="Примечание 2 5" xfId="4060"/>
    <cellStyle name="Примечание 2 5 2" xfId="4061"/>
    <cellStyle name="Примечание 2 5 3" xfId="4062"/>
    <cellStyle name="Примечание 2 5 3 2" xfId="4063"/>
    <cellStyle name="Примечание 2 5 4" xfId="4064"/>
    <cellStyle name="Примечание 2 5 5" xfId="5404"/>
    <cellStyle name="Примечание 2 5 6" xfId="10640"/>
    <cellStyle name="Примечание 2 6" xfId="4065"/>
    <cellStyle name="Примечание 2 6 2" xfId="4066"/>
    <cellStyle name="Примечание 2 6 3" xfId="4067"/>
    <cellStyle name="Примечание 2 6 3 2" xfId="4068"/>
    <cellStyle name="Примечание 2 6 4" xfId="4069"/>
    <cellStyle name="Примечание 2 6 5" xfId="5405"/>
    <cellStyle name="Примечание 2 6 6" xfId="10641"/>
    <cellStyle name="Примечание 2 7" xfId="4070"/>
    <cellStyle name="Примечание 2 7 2" xfId="4071"/>
    <cellStyle name="Примечание 2 7 3" xfId="4072"/>
    <cellStyle name="Примечание 2 7 3 2" xfId="4073"/>
    <cellStyle name="Примечание 2 7 4" xfId="4074"/>
    <cellStyle name="Примечание 2 7 5" xfId="5406"/>
    <cellStyle name="Примечание 2 7 6" xfId="10642"/>
    <cellStyle name="Примечание 2 8" xfId="4075"/>
    <cellStyle name="Примечание 2 8 2" xfId="4076"/>
    <cellStyle name="Примечание 2 8 3" xfId="4077"/>
    <cellStyle name="Примечание 2 8 3 2" xfId="4078"/>
    <cellStyle name="Примечание 2 8 4" xfId="4079"/>
    <cellStyle name="Примечание 2 8 5" xfId="5407"/>
    <cellStyle name="Примечание 2 8 6" xfId="10643"/>
    <cellStyle name="Примечание 2 9" xfId="4080"/>
    <cellStyle name="Примечание 2 9 2" xfId="4081"/>
    <cellStyle name="Примечание 2 9 3" xfId="4082"/>
    <cellStyle name="Примечание 2 9 3 2" xfId="4083"/>
    <cellStyle name="Примечание 2 9 4" xfId="4084"/>
    <cellStyle name="Примечание 2 9 5" xfId="5408"/>
    <cellStyle name="Примечание 2 9 6" xfId="10644"/>
    <cellStyle name="Примечание 2_46EE.2011(v1.0)" xfId="4085"/>
    <cellStyle name="Примечание 20" xfId="4086"/>
    <cellStyle name="Примечание 21" xfId="4087"/>
    <cellStyle name="Примечание 22" xfId="4088"/>
    <cellStyle name="Примечание 23" xfId="4089"/>
    <cellStyle name="Примечание 24" xfId="4090"/>
    <cellStyle name="Примечание 25" xfId="4091"/>
    <cellStyle name="Примечание 26" xfId="4092"/>
    <cellStyle name="Примечание 27" xfId="4093"/>
    <cellStyle name="Примечание 28" xfId="4094"/>
    <cellStyle name="Примечание 29" xfId="4095"/>
    <cellStyle name="Примечание 3" xfId="4096"/>
    <cellStyle name="Примечание 3 10" xfId="4097"/>
    <cellStyle name="Примечание 3 10 2" xfId="4098"/>
    <cellStyle name="Примечание 3 10 2 2" xfId="4099"/>
    <cellStyle name="Примечание 3 10 3" xfId="4100"/>
    <cellStyle name="Примечание 3 10 4" xfId="5410"/>
    <cellStyle name="Примечание 3 10 5" xfId="10646"/>
    <cellStyle name="Примечание 3 11" xfId="4101"/>
    <cellStyle name="Примечание 3 12" xfId="4102"/>
    <cellStyle name="Примечание 3 12 2" xfId="4103"/>
    <cellStyle name="Примечание 3 13" xfId="4104"/>
    <cellStyle name="Примечание 3 14" xfId="5409"/>
    <cellStyle name="Примечание 3 15" xfId="9030"/>
    <cellStyle name="Примечание 3 2" xfId="4105"/>
    <cellStyle name="Примечание 3 2 2" xfId="4106"/>
    <cellStyle name="Примечание 3 2 3" xfId="4107"/>
    <cellStyle name="Примечание 3 2 3 2" xfId="4108"/>
    <cellStyle name="Примечание 3 2 4" xfId="4109"/>
    <cellStyle name="Примечание 3 2 5" xfId="5411"/>
    <cellStyle name="Примечание 3 2 6" xfId="9031"/>
    <cellStyle name="Примечание 3 3" xfId="4110"/>
    <cellStyle name="Примечание 3 3 2" xfId="4111"/>
    <cellStyle name="Примечание 3 3 3" xfId="4112"/>
    <cellStyle name="Примечание 3 3 3 2" xfId="4113"/>
    <cellStyle name="Примечание 3 3 4" xfId="4114"/>
    <cellStyle name="Примечание 3 3 5" xfId="5412"/>
    <cellStyle name="Примечание 3 3 6" xfId="10648"/>
    <cellStyle name="Примечание 3 4" xfId="4115"/>
    <cellStyle name="Примечание 3 4 2" xfId="4116"/>
    <cellStyle name="Примечание 3 4 3" xfId="4117"/>
    <cellStyle name="Примечание 3 4 3 2" xfId="4118"/>
    <cellStyle name="Примечание 3 4 4" xfId="4119"/>
    <cellStyle name="Примечание 3 4 5" xfId="5413"/>
    <cellStyle name="Примечание 3 4 6" xfId="10649"/>
    <cellStyle name="Примечание 3 5" xfId="4120"/>
    <cellStyle name="Примечание 3 5 2" xfId="4121"/>
    <cellStyle name="Примечание 3 5 3" xfId="4122"/>
    <cellStyle name="Примечание 3 5 3 2" xfId="4123"/>
    <cellStyle name="Примечание 3 5 4" xfId="4124"/>
    <cellStyle name="Примечание 3 5 5" xfId="5414"/>
    <cellStyle name="Примечание 3 5 6" xfId="10650"/>
    <cellStyle name="Примечание 3 6" xfId="4125"/>
    <cellStyle name="Примечание 3 6 2" xfId="4126"/>
    <cellStyle name="Примечание 3 6 3" xfId="4127"/>
    <cellStyle name="Примечание 3 6 3 2" xfId="4128"/>
    <cellStyle name="Примечание 3 6 4" xfId="4129"/>
    <cellStyle name="Примечание 3 6 5" xfId="5415"/>
    <cellStyle name="Примечание 3 6 6" xfId="10651"/>
    <cellStyle name="Примечание 3 7" xfId="4130"/>
    <cellStyle name="Примечание 3 7 2" xfId="4131"/>
    <cellStyle name="Примечание 3 7 3" xfId="4132"/>
    <cellStyle name="Примечание 3 7 3 2" xfId="4133"/>
    <cellStyle name="Примечание 3 7 4" xfId="4134"/>
    <cellStyle name="Примечание 3 7 5" xfId="5416"/>
    <cellStyle name="Примечание 3 7 6" xfId="10652"/>
    <cellStyle name="Примечание 3 8" xfId="4135"/>
    <cellStyle name="Примечание 3 8 2" xfId="4136"/>
    <cellStyle name="Примечание 3 8 3" xfId="4137"/>
    <cellStyle name="Примечание 3 8 3 2" xfId="4138"/>
    <cellStyle name="Примечание 3 8 4" xfId="4139"/>
    <cellStyle name="Примечание 3 8 5" xfId="5417"/>
    <cellStyle name="Примечание 3 8 6" xfId="10653"/>
    <cellStyle name="Примечание 3 9" xfId="4140"/>
    <cellStyle name="Примечание 3 9 2" xfId="4141"/>
    <cellStyle name="Примечание 3 9 3" xfId="4142"/>
    <cellStyle name="Примечание 3 9 3 2" xfId="4143"/>
    <cellStyle name="Примечание 3 9 4" xfId="4144"/>
    <cellStyle name="Примечание 3 9 5" xfId="5418"/>
    <cellStyle name="Примечание 3 9 6" xfId="10654"/>
    <cellStyle name="Примечание 3_46EE.2011(v1.0)" xfId="4145"/>
    <cellStyle name="Примечание 30" xfId="4146"/>
    <cellStyle name="Примечание 31" xfId="4147"/>
    <cellStyle name="Примечание 32" xfId="4148"/>
    <cellStyle name="Примечание 33" xfId="4149"/>
    <cellStyle name="Примечание 34" xfId="4507"/>
    <cellStyle name="Примечание 35" xfId="4511"/>
    <cellStyle name="Примечание 36" xfId="4510"/>
    <cellStyle name="Примечание 37" xfId="4512"/>
    <cellStyle name="Примечание 38" xfId="4509"/>
    <cellStyle name="Примечание 39" xfId="5398"/>
    <cellStyle name="Примечание 4" xfId="4150"/>
    <cellStyle name="Примечание 4 2" xfId="4151"/>
    <cellStyle name="Примечание 4 3" xfId="4152"/>
    <cellStyle name="Примечание 4 4" xfId="4153"/>
    <cellStyle name="Примечание 4 5" xfId="4154"/>
    <cellStyle name="Примечание 4 6" xfId="4155"/>
    <cellStyle name="Примечание 4 7" xfId="4156"/>
    <cellStyle name="Примечание 4 8" xfId="4157"/>
    <cellStyle name="Примечание 4 9" xfId="4158"/>
    <cellStyle name="Примечание 4_46EE.2011(v1.0)" xfId="4159"/>
    <cellStyle name="Примечание 40" xfId="6118"/>
    <cellStyle name="Примечание 41" xfId="6209"/>
    <cellStyle name="Примечание 42" xfId="6318"/>
    <cellStyle name="Примечание 43" xfId="6445"/>
    <cellStyle name="Примечание 44" xfId="6590"/>
    <cellStyle name="Примечание 45" xfId="6753"/>
    <cellStyle name="Примечание 46" xfId="6934"/>
    <cellStyle name="Примечание 47" xfId="7133"/>
    <cellStyle name="Примечание 48" xfId="7346"/>
    <cellStyle name="Примечание 49" xfId="7573"/>
    <cellStyle name="Примечание 5" xfId="4160"/>
    <cellStyle name="Примечание 5 2" xfId="4161"/>
    <cellStyle name="Примечание 5 3" xfId="4162"/>
    <cellStyle name="Примечание 5 4" xfId="4163"/>
    <cellStyle name="Примечание 5 5" xfId="4164"/>
    <cellStyle name="Примечание 5 6" xfId="4165"/>
    <cellStyle name="Примечание 5 7" xfId="4166"/>
    <cellStyle name="Примечание 5 8" xfId="4167"/>
    <cellStyle name="Примечание 5 9" xfId="4168"/>
    <cellStyle name="Примечание 5_46EE.2011(v1.0)" xfId="4169"/>
    <cellStyle name="Примечание 50" xfId="7796"/>
    <cellStyle name="Примечание 51" xfId="8018"/>
    <cellStyle name="Примечание 52" xfId="8227"/>
    <cellStyle name="Примечание 53" xfId="8424"/>
    <cellStyle name="Примечание 54" xfId="8582"/>
    <cellStyle name="Примечание 55" xfId="8727"/>
    <cellStyle name="Примечание 56" xfId="8781"/>
    <cellStyle name="Примечание 57" xfId="9027"/>
    <cellStyle name="Примечание 58" xfId="9243"/>
    <cellStyle name="Примечание 59" xfId="9357"/>
    <cellStyle name="Примечание 6" xfId="4170"/>
    <cellStyle name="Примечание 6 2" xfId="4171"/>
    <cellStyle name="Примечание 6_46EE.2011(v1.0)" xfId="4172"/>
    <cellStyle name="Примечание 60" xfId="9446"/>
    <cellStyle name="Примечание 61" xfId="9535"/>
    <cellStyle name="Примечание 62" xfId="9613"/>
    <cellStyle name="Примечание 63" xfId="9665"/>
    <cellStyle name="Примечание 64" xfId="9741"/>
    <cellStyle name="Примечание 65" xfId="9757"/>
    <cellStyle name="Примечание 66" xfId="10634"/>
    <cellStyle name="Примечание 67" xfId="11232"/>
    <cellStyle name="Примечание 68" xfId="11467"/>
    <cellStyle name="Примечание 69" xfId="11702"/>
    <cellStyle name="Примечание 7" xfId="4173"/>
    <cellStyle name="Примечание 7 2" xfId="4174"/>
    <cellStyle name="Примечание 7_46EE.2011(v1.0)" xfId="4175"/>
    <cellStyle name="Примечание 70" xfId="11937"/>
    <cellStyle name="Примечание 71" xfId="12172"/>
    <cellStyle name="Примечание 72" xfId="12407"/>
    <cellStyle name="Примечание 73" xfId="12642"/>
    <cellStyle name="Примечание 74" xfId="12877"/>
    <cellStyle name="Примечание 75" xfId="13112"/>
    <cellStyle name="Примечание 76" xfId="13347"/>
    <cellStyle name="Примечание 77" xfId="13582"/>
    <cellStyle name="Примечание 78" xfId="13816"/>
    <cellStyle name="Примечание 79" xfId="14045"/>
    <cellStyle name="Примечание 8" xfId="4176"/>
    <cellStyle name="Примечание 8 2" xfId="4177"/>
    <cellStyle name="Примечание 8_46EE.2011(v1.0)" xfId="4178"/>
    <cellStyle name="Примечание 80" xfId="14273"/>
    <cellStyle name="Примечание 81" xfId="14494"/>
    <cellStyle name="Примечание 82" xfId="14714"/>
    <cellStyle name="Примечание 83" xfId="14923"/>
    <cellStyle name="Примечание 84" xfId="15118"/>
    <cellStyle name="Примечание 85" xfId="15276"/>
    <cellStyle name="Примечание 86" xfId="15420"/>
    <cellStyle name="Примечание 87" xfId="15473"/>
    <cellStyle name="Примечание 88" xfId="15654"/>
    <cellStyle name="Примечание 89" xfId="15730"/>
    <cellStyle name="Примечание 9" xfId="4179"/>
    <cellStyle name="Примечание 9 2" xfId="4180"/>
    <cellStyle name="Примечание 9_46EE.2011(v1.0)" xfId="4181"/>
    <cellStyle name="Примечание 90" xfId="15746"/>
    <cellStyle name="Продукт" xfId="4182"/>
    <cellStyle name="Процентный 10" xfId="4183"/>
    <cellStyle name="Процентный 10 2" xfId="4184"/>
    <cellStyle name="Процентный 11" xfId="4185"/>
    <cellStyle name="Процентный 11 2" xfId="4186"/>
    <cellStyle name="Процентный 12" xfId="4187"/>
    <cellStyle name="Процентный 13" xfId="4188"/>
    <cellStyle name="Процентный 14" xfId="4189"/>
    <cellStyle name="Процентный 15" xfId="4190"/>
    <cellStyle name="Процентный 2" xfId="4191"/>
    <cellStyle name="Процентный 2 2" xfId="4192"/>
    <cellStyle name="Процентный 2 2 2" xfId="4193"/>
    <cellStyle name="Процентный 2 2 2 2" xfId="4194"/>
    <cellStyle name="Процентный 2 2 3" xfId="4195"/>
    <cellStyle name="Процентный 2 2 4" xfId="4196"/>
    <cellStyle name="Процентный 2 2 5" xfId="4197"/>
    <cellStyle name="Процентный 2 3" xfId="4198"/>
    <cellStyle name="Процентный 2 3 2" xfId="4199"/>
    <cellStyle name="Процентный 2 4" xfId="4200"/>
    <cellStyle name="Процентный 2 4 2" xfId="4201"/>
    <cellStyle name="Процентный 2 5" xfId="4202"/>
    <cellStyle name="Процентный 2 6" xfId="4203"/>
    <cellStyle name="Процентный 2_2014 АрхТепло Производственная" xfId="4204"/>
    <cellStyle name="Процентный 3" xfId="4205"/>
    <cellStyle name="Процентный 3 2" xfId="4206"/>
    <cellStyle name="Процентный 3 2 2" xfId="4207"/>
    <cellStyle name="Процентный 3 2 3" xfId="4208"/>
    <cellStyle name="Процентный 3 3" xfId="4209"/>
    <cellStyle name="Процентный 3 4" xfId="4210"/>
    <cellStyle name="Процентный 3 5" xfId="4211"/>
    <cellStyle name="Процентный 3 6" xfId="4212"/>
    <cellStyle name="Процентный 3_Приложения ЛФ корр" xfId="4213"/>
    <cellStyle name="Процентный 4" xfId="4214"/>
    <cellStyle name="Процентный 4 2" xfId="4215"/>
    <cellStyle name="Процентный 4 2 2" xfId="4216"/>
    <cellStyle name="Процентный 4 2 2 2" xfId="4217"/>
    <cellStyle name="Процентный 4 2 3" xfId="4218"/>
    <cellStyle name="Процентный 4 2 4" xfId="4219"/>
    <cellStyle name="Процентный 4 2_Приложения ЛФ корр" xfId="4220"/>
    <cellStyle name="Процентный 4 3" xfId="4221"/>
    <cellStyle name="Процентный 4 3 2" xfId="4222"/>
    <cellStyle name="Процентный 4 3 3" xfId="4223"/>
    <cellStyle name="Процентный 4 3 4" xfId="4224"/>
    <cellStyle name="Процентный 4 4" xfId="4225"/>
    <cellStyle name="Процентный 4 4 2" xfId="4226"/>
    <cellStyle name="Процентный 4 4 2 2" xfId="4227"/>
    <cellStyle name="Процентный 4 5" xfId="4228"/>
    <cellStyle name="Процентный 4 5 2" xfId="4229"/>
    <cellStyle name="Процентный 4_Приложения ЛФ корр" xfId="4230"/>
    <cellStyle name="Процентный 5" xfId="4231"/>
    <cellStyle name="Процентный 5 2" xfId="4232"/>
    <cellStyle name="Процентный 5 2 2" xfId="4233"/>
    <cellStyle name="Процентный 5 2 3" xfId="4234"/>
    <cellStyle name="Процентный 5 3" xfId="4235"/>
    <cellStyle name="Процентный 5 4" xfId="4236"/>
    <cellStyle name="Процентный 5 5" xfId="4237"/>
    <cellStyle name="Процентный 5 6" xfId="4238"/>
    <cellStyle name="Процентный 6" xfId="4239"/>
    <cellStyle name="Процентный 6 2" xfId="4240"/>
    <cellStyle name="Процентный 6 3" xfId="4241"/>
    <cellStyle name="Процентный 6 3 2" xfId="4242"/>
    <cellStyle name="Процентный 6_Приложения ЛФ корр" xfId="4243"/>
    <cellStyle name="Процентный 7" xfId="4244"/>
    <cellStyle name="Процентный 7 2" xfId="4245"/>
    <cellStyle name="Процентный 7 3" xfId="4246"/>
    <cellStyle name="Процентный 8" xfId="4247"/>
    <cellStyle name="Процентный 8 2" xfId="4248"/>
    <cellStyle name="Процентный 8 2 2" xfId="4249"/>
    <cellStyle name="Процентный 8 3" xfId="4250"/>
    <cellStyle name="Процентный 9" xfId="4251"/>
    <cellStyle name="Процентный 9 2" xfId="4252"/>
    <cellStyle name="Процентный 9 3" xfId="4253"/>
    <cellStyle name="Разница" xfId="4254"/>
    <cellStyle name="Рамки" xfId="4255"/>
    <cellStyle name="Сводная таблица" xfId="4256"/>
    <cellStyle name="Связанная ячейка 10" xfId="4257"/>
    <cellStyle name="Связанная ячейка 11" xfId="5419"/>
    <cellStyle name="Связанная ячейка 12" xfId="9032"/>
    <cellStyle name="Связанная ячейка 2" xfId="4258"/>
    <cellStyle name="Связанная ячейка 2 10" xfId="4259"/>
    <cellStyle name="Связанная ячейка 2 10 2" xfId="5421"/>
    <cellStyle name="Связанная ячейка 2 10 3" xfId="10657"/>
    <cellStyle name="Связанная ячейка 2 11" xfId="5420"/>
    <cellStyle name="Связанная ячейка 2 12" xfId="9033"/>
    <cellStyle name="Связанная ячейка 2 2" xfId="4260"/>
    <cellStyle name="Связанная ячейка 2 2 2" xfId="4261"/>
    <cellStyle name="Связанная ячейка 2 2 3" xfId="5422"/>
    <cellStyle name="Связанная ячейка 2 2 4" xfId="9034"/>
    <cellStyle name="Связанная ячейка 2 3" xfId="4262"/>
    <cellStyle name="Связанная ячейка 2 3 2" xfId="5423"/>
    <cellStyle name="Связанная ячейка 2 3 3" xfId="10659"/>
    <cellStyle name="Связанная ячейка 2 4" xfId="4263"/>
    <cellStyle name="Связанная ячейка 2 4 2" xfId="5424"/>
    <cellStyle name="Связанная ячейка 2 4 3" xfId="10660"/>
    <cellStyle name="Связанная ячейка 2 5" xfId="4264"/>
    <cellStyle name="Связанная ячейка 2 5 2" xfId="5425"/>
    <cellStyle name="Связанная ячейка 2 5 3" xfId="10661"/>
    <cellStyle name="Связанная ячейка 2 6" xfId="4265"/>
    <cellStyle name="Связанная ячейка 2 6 2" xfId="5426"/>
    <cellStyle name="Связанная ячейка 2 6 3" xfId="10662"/>
    <cellStyle name="Связанная ячейка 2 7" xfId="4266"/>
    <cellStyle name="Связанная ячейка 2 7 2" xfId="5427"/>
    <cellStyle name="Связанная ячейка 2 7 3" xfId="10663"/>
    <cellStyle name="Связанная ячейка 2 8" xfId="4267"/>
    <cellStyle name="Связанная ячейка 2 8 2" xfId="5428"/>
    <cellStyle name="Связанная ячейка 2 8 3" xfId="10664"/>
    <cellStyle name="Связанная ячейка 2 9" xfId="4268"/>
    <cellStyle name="Связанная ячейка 2 9 2" xfId="5429"/>
    <cellStyle name="Связанная ячейка 2 9 3" xfId="10665"/>
    <cellStyle name="Связанная ячейка 2_46EE.2011(v1.0)" xfId="4269"/>
    <cellStyle name="Связанная ячейка 3" xfId="4270"/>
    <cellStyle name="Связанная ячейка 3 10" xfId="4271"/>
    <cellStyle name="Связанная ячейка 3 10 2" xfId="5431"/>
    <cellStyle name="Связанная ячейка 3 10 3" xfId="10667"/>
    <cellStyle name="Связанная ячейка 3 11" xfId="4272"/>
    <cellStyle name="Связанная ячейка 3 12" xfId="5430"/>
    <cellStyle name="Связанная ячейка 3 13" xfId="9035"/>
    <cellStyle name="Связанная ячейка 3 2" xfId="4273"/>
    <cellStyle name="Связанная ячейка 3 2 2" xfId="5432"/>
    <cellStyle name="Связанная ячейка 3 2 3" xfId="9036"/>
    <cellStyle name="Связанная ячейка 3 3" xfId="4274"/>
    <cellStyle name="Связанная ячейка 3 3 2" xfId="5433"/>
    <cellStyle name="Связанная ячейка 3 3 3" xfId="10669"/>
    <cellStyle name="Связанная ячейка 3 4" xfId="4275"/>
    <cellStyle name="Связанная ячейка 3 4 2" xfId="5434"/>
    <cellStyle name="Связанная ячейка 3 4 3" xfId="10670"/>
    <cellStyle name="Связанная ячейка 3 5" xfId="4276"/>
    <cellStyle name="Связанная ячейка 3 5 2" xfId="5435"/>
    <cellStyle name="Связанная ячейка 3 5 3" xfId="10671"/>
    <cellStyle name="Связанная ячейка 3 6" xfId="4277"/>
    <cellStyle name="Связанная ячейка 3 6 2" xfId="5436"/>
    <cellStyle name="Связанная ячейка 3 6 3" xfId="10672"/>
    <cellStyle name="Связанная ячейка 3 7" xfId="4278"/>
    <cellStyle name="Связанная ячейка 3 7 2" xfId="5437"/>
    <cellStyle name="Связанная ячейка 3 7 3" xfId="10673"/>
    <cellStyle name="Связанная ячейка 3 8" xfId="4279"/>
    <cellStyle name="Связанная ячейка 3 8 2" xfId="5438"/>
    <cellStyle name="Связанная ячейка 3 8 3" xfId="10674"/>
    <cellStyle name="Связанная ячейка 3 9" xfId="4280"/>
    <cellStyle name="Связанная ячейка 3 9 2" xfId="5439"/>
    <cellStyle name="Связанная ячейка 3 9 3" xfId="10675"/>
    <cellStyle name="Связанная ячейка 3_46EE.2011(v1.0)" xfId="4281"/>
    <cellStyle name="Связанная ячейка 4" xfId="4282"/>
    <cellStyle name="Связанная ячейка 4 2" xfId="4283"/>
    <cellStyle name="Связанная ячейка 4_46EE.2011(v1.0)" xfId="4284"/>
    <cellStyle name="Связанная ячейка 5" xfId="4285"/>
    <cellStyle name="Связанная ячейка 5 2" xfId="4286"/>
    <cellStyle name="Связанная ячейка 5_46EE.2011(v1.0)" xfId="4287"/>
    <cellStyle name="Связанная ячейка 6" xfId="4288"/>
    <cellStyle name="Связанная ячейка 6 2" xfId="4289"/>
    <cellStyle name="Связанная ячейка 6_46EE.2011(v1.0)" xfId="4290"/>
    <cellStyle name="Связанная ячейка 7" xfId="4291"/>
    <cellStyle name="Связанная ячейка 7 2" xfId="4292"/>
    <cellStyle name="Связанная ячейка 7_46EE.2011(v1.0)" xfId="4293"/>
    <cellStyle name="Связанная ячейка 8" xfId="4294"/>
    <cellStyle name="Связанная ячейка 8 2" xfId="4295"/>
    <cellStyle name="Связанная ячейка 8_46EE.2011(v1.0)" xfId="4296"/>
    <cellStyle name="Связанная ячейка 9" xfId="4297"/>
    <cellStyle name="Связанная ячейка 9 2" xfId="4298"/>
    <cellStyle name="Связанная ячейка 9_46EE.2011(v1.0)" xfId="4299"/>
    <cellStyle name="Стиль 1" xfId="4300"/>
    <cellStyle name="Стиль 1 2" xfId="4301"/>
    <cellStyle name="Стиль 1 2 2" xfId="4302"/>
    <cellStyle name="Стиль 1 2 3" xfId="4303"/>
    <cellStyle name="Стиль 1 2_46EP.2011(v2.0)" xfId="4304"/>
    <cellStyle name="Стиль 1 3" xfId="4305"/>
    <cellStyle name="Стиль 1_конченый" xfId="4306"/>
    <cellStyle name="Субсчет" xfId="4307"/>
    <cellStyle name="Счет" xfId="4308"/>
    <cellStyle name="ТЕКСТ" xfId="4309"/>
    <cellStyle name="ТЕКСТ 2" xfId="4310"/>
    <cellStyle name="ТЕКСТ 3" xfId="4311"/>
    <cellStyle name="ТЕКСТ 4" xfId="4312"/>
    <cellStyle name="ТЕКСТ 5" xfId="4313"/>
    <cellStyle name="ТЕКСТ 6" xfId="4314"/>
    <cellStyle name="ТЕКСТ 7" xfId="4315"/>
    <cellStyle name="ТЕКСТ 8" xfId="4316"/>
    <cellStyle name="ТЕКСТ 9" xfId="4317"/>
    <cellStyle name="Текст предупреждения 10" xfId="4318"/>
    <cellStyle name="Текст предупреждения 11" xfId="5440"/>
    <cellStyle name="Текст предупреждения 12" xfId="9037"/>
    <cellStyle name="Текст предупреждения 2" xfId="4319"/>
    <cellStyle name="Текст предупреждения 2 10" xfId="4320"/>
    <cellStyle name="Текст предупреждения 2 10 2" xfId="5442"/>
    <cellStyle name="Текст предупреждения 2 10 3" xfId="10678"/>
    <cellStyle name="Текст предупреждения 2 11" xfId="5441"/>
    <cellStyle name="Текст предупреждения 2 12" xfId="9038"/>
    <cellStyle name="Текст предупреждения 2 2" xfId="4321"/>
    <cellStyle name="Текст предупреждения 2 2 2" xfId="4322"/>
    <cellStyle name="Текст предупреждения 2 2 3" xfId="5443"/>
    <cellStyle name="Текст предупреждения 2 2 4" xfId="9039"/>
    <cellStyle name="Текст предупреждения 2 3" xfId="4323"/>
    <cellStyle name="Текст предупреждения 2 3 2" xfId="5444"/>
    <cellStyle name="Текст предупреждения 2 3 3" xfId="10680"/>
    <cellStyle name="Текст предупреждения 2 4" xfId="4324"/>
    <cellStyle name="Текст предупреждения 2 4 2" xfId="5445"/>
    <cellStyle name="Текст предупреждения 2 4 3" xfId="10681"/>
    <cellStyle name="Текст предупреждения 2 5" xfId="4325"/>
    <cellStyle name="Текст предупреждения 2 5 2" xfId="5446"/>
    <cellStyle name="Текст предупреждения 2 5 3" xfId="10682"/>
    <cellStyle name="Текст предупреждения 2 6" xfId="4326"/>
    <cellStyle name="Текст предупреждения 2 6 2" xfId="5447"/>
    <cellStyle name="Текст предупреждения 2 6 3" xfId="10683"/>
    <cellStyle name="Текст предупреждения 2 7" xfId="4327"/>
    <cellStyle name="Текст предупреждения 2 7 2" xfId="5448"/>
    <cellStyle name="Текст предупреждения 2 7 3" xfId="10684"/>
    <cellStyle name="Текст предупреждения 2 8" xfId="4328"/>
    <cellStyle name="Текст предупреждения 2 8 2" xfId="5449"/>
    <cellStyle name="Текст предупреждения 2 8 3" xfId="10685"/>
    <cellStyle name="Текст предупреждения 2 9" xfId="4329"/>
    <cellStyle name="Текст предупреждения 2 9 2" xfId="5450"/>
    <cellStyle name="Текст предупреждения 2 9 3" xfId="10686"/>
    <cellStyle name="Текст предупреждения 2_МФ тепловой баланс 2015 дубль 4 31.03.2014" xfId="4330"/>
    <cellStyle name="Текст предупреждения 3" xfId="4331"/>
    <cellStyle name="Текст предупреждения 3 10" xfId="4332"/>
    <cellStyle name="Текст предупреждения 3 10 2" xfId="5452"/>
    <cellStyle name="Текст предупреждения 3 10 3" xfId="10688"/>
    <cellStyle name="Текст предупреждения 3 11" xfId="4333"/>
    <cellStyle name="Текст предупреждения 3 12" xfId="5451"/>
    <cellStyle name="Текст предупреждения 3 13" xfId="9040"/>
    <cellStyle name="Текст предупреждения 3 2" xfId="4334"/>
    <cellStyle name="Текст предупреждения 3 2 2" xfId="5453"/>
    <cellStyle name="Текст предупреждения 3 2 3" xfId="9041"/>
    <cellStyle name="Текст предупреждения 3 3" xfId="4335"/>
    <cellStyle name="Текст предупреждения 3 3 2" xfId="5454"/>
    <cellStyle name="Текст предупреждения 3 3 3" xfId="10690"/>
    <cellStyle name="Текст предупреждения 3 4" xfId="4336"/>
    <cellStyle name="Текст предупреждения 3 4 2" xfId="5455"/>
    <cellStyle name="Текст предупреждения 3 4 3" xfId="10691"/>
    <cellStyle name="Текст предупреждения 3 5" xfId="4337"/>
    <cellStyle name="Текст предупреждения 3 5 2" xfId="5456"/>
    <cellStyle name="Текст предупреждения 3 5 3" xfId="10692"/>
    <cellStyle name="Текст предупреждения 3 6" xfId="4338"/>
    <cellStyle name="Текст предупреждения 3 6 2" xfId="5457"/>
    <cellStyle name="Текст предупреждения 3 6 3" xfId="10693"/>
    <cellStyle name="Текст предупреждения 3 7" xfId="4339"/>
    <cellStyle name="Текст предупреждения 3 7 2" xfId="5458"/>
    <cellStyle name="Текст предупреждения 3 7 3" xfId="10694"/>
    <cellStyle name="Текст предупреждения 3 8" xfId="4340"/>
    <cellStyle name="Текст предупреждения 3 8 2" xfId="5459"/>
    <cellStyle name="Текст предупреждения 3 8 3" xfId="10695"/>
    <cellStyle name="Текст предупреждения 3 9" xfId="4341"/>
    <cellStyle name="Текст предупреждения 3 9 2" xfId="5460"/>
    <cellStyle name="Текст предупреждения 3 9 3" xfId="10696"/>
    <cellStyle name="Текст предупреждения 3_МФ тепловой баланс 2015 дубль 4 31.03.2014" xfId="4342"/>
    <cellStyle name="Текст предупреждения 4" xfId="4343"/>
    <cellStyle name="Текст предупреждения 4 2" xfId="4344"/>
    <cellStyle name="Текст предупреждения 4_МФ тепловой баланс 2015 дубль 4 31.03.2014" xfId="4345"/>
    <cellStyle name="Текст предупреждения 5" xfId="4346"/>
    <cellStyle name="Текст предупреждения 5 2" xfId="4347"/>
    <cellStyle name="Текст предупреждения 5_МФ тепловой баланс 2015 дубль 4 31.03.2014" xfId="4348"/>
    <cellStyle name="Текст предупреждения 6" xfId="4349"/>
    <cellStyle name="Текст предупреждения 6 2" xfId="4350"/>
    <cellStyle name="Текст предупреждения 6_МФ тепловой баланс 2015 дубль 4 31.03.2014" xfId="4351"/>
    <cellStyle name="Текст предупреждения 7" xfId="4352"/>
    <cellStyle name="Текст предупреждения 7 2" xfId="4353"/>
    <cellStyle name="Текст предупреждения 7_МФ тепловой баланс 2015 дубль 4 31.03.2014" xfId="4354"/>
    <cellStyle name="Текст предупреждения 8" xfId="4355"/>
    <cellStyle name="Текст предупреждения 8 2" xfId="4356"/>
    <cellStyle name="Текст предупреждения 9" xfId="4357"/>
    <cellStyle name="Текст предупреждения 9 2" xfId="4358"/>
    <cellStyle name="Текстовый" xfId="4359"/>
    <cellStyle name="Текстовый 2" xfId="4360"/>
    <cellStyle name="Текстовый 3" xfId="4361"/>
    <cellStyle name="Текстовый 4" xfId="4362"/>
    <cellStyle name="Текстовый 5" xfId="4363"/>
    <cellStyle name="Текстовый 6" xfId="4364"/>
    <cellStyle name="Текстовый 7" xfId="4365"/>
    <cellStyle name="Текстовый 8" xfId="4366"/>
    <cellStyle name="Текстовый 9" xfId="4367"/>
    <cellStyle name="Текстовый_1" xfId="4368"/>
    <cellStyle name="Тысячи [0]_1 кв.95 и 96 года .в ц.соп." xfId="4369"/>
    <cellStyle name="Тысячи [а]" xfId="4370"/>
    <cellStyle name="Тысячи![0]_Цены 95г._Расчет ТП на февраль_Расчет ТП на февраль посл.._Расчет ТП на май" xfId="4371"/>
    <cellStyle name="Тысячи_1 кв.95 и 96 года .в ц.соп." xfId="4372"/>
    <cellStyle name="ФИКСИРОВАННЫЙ" xfId="4373"/>
    <cellStyle name="ФИКСИРОВАННЫЙ 2" xfId="4374"/>
    <cellStyle name="ФИКСИРОВАННЫЙ 3" xfId="4375"/>
    <cellStyle name="ФИКСИРОВАННЫЙ 4" xfId="4376"/>
    <cellStyle name="ФИКСИРОВАННЫЙ 5" xfId="4377"/>
    <cellStyle name="ФИКСИРОВАННЫЙ 6" xfId="4378"/>
    <cellStyle name="ФИКСИРОВАННЫЙ 7" xfId="4379"/>
    <cellStyle name="ФИКСИРОВАННЫЙ 8" xfId="4380"/>
    <cellStyle name="ФИКСИРОВАННЫЙ 9" xfId="4381"/>
    <cellStyle name="ФИКСИРОВАННЫЙ_1" xfId="4382"/>
    <cellStyle name="Финансовый [0] 2" xfId="4383"/>
    <cellStyle name="Финансовый 10" xfId="4384"/>
    <cellStyle name="Финансовый 10 2" xfId="4385"/>
    <cellStyle name="Финансовый 11" xfId="4386"/>
    <cellStyle name="Финансовый 12" xfId="4387"/>
    <cellStyle name="Финансовый 13" xfId="4388"/>
    <cellStyle name="Финансовый 14" xfId="4389"/>
    <cellStyle name="Финансовый 15" xfId="4390"/>
    <cellStyle name="Финансовый 16" xfId="4391"/>
    <cellStyle name="Финансовый 17" xfId="4392"/>
    <cellStyle name="Финансовый 17 2" xfId="4393"/>
    <cellStyle name="Финансовый 18" xfId="7217"/>
    <cellStyle name="Финансовый 19" xfId="7426"/>
    <cellStyle name="Финансовый 2" xfId="4"/>
    <cellStyle name="Финансовый 2 10" xfId="4394"/>
    <cellStyle name="Финансовый 2 2" xfId="4395"/>
    <cellStyle name="Финансовый 2 2 2" xfId="4396"/>
    <cellStyle name="Финансовый 2 2 2 2" xfId="4397"/>
    <cellStyle name="Финансовый 2 2 3" xfId="4398"/>
    <cellStyle name="Финансовый 2 2 4" xfId="4399"/>
    <cellStyle name="Финансовый 2 2_INDEX.STATION.2012(v1.0)_" xfId="4400"/>
    <cellStyle name="Финансовый 2 3" xfId="4401"/>
    <cellStyle name="Финансовый 2 3 2" xfId="4402"/>
    <cellStyle name="Финансовый 2 4" xfId="4403"/>
    <cellStyle name="Финансовый 2 5" xfId="4404"/>
    <cellStyle name="Финансовый 2 6" xfId="4405"/>
    <cellStyle name="Финансовый 2 7" xfId="4406"/>
    <cellStyle name="Финансовый 2 8" xfId="4407"/>
    <cellStyle name="Финансовый 2 9" xfId="4408"/>
    <cellStyle name="Финансовый 2_46EE.2011(v1.0)" xfId="4409"/>
    <cellStyle name="Финансовый 20" xfId="7653"/>
    <cellStyle name="Финансовый 21" xfId="7875"/>
    <cellStyle name="Финансовый 22" xfId="8097"/>
    <cellStyle name="Финансовый 23" xfId="8294"/>
    <cellStyle name="Финансовый 24" xfId="8491"/>
    <cellStyle name="Финансовый 25" xfId="8636"/>
    <cellStyle name="Финансовый 26" xfId="8780"/>
    <cellStyle name="Финансовый 27" xfId="8782"/>
    <cellStyle name="Финансовый 3" xfId="4410"/>
    <cellStyle name="Финансовый 3 2" xfId="4411"/>
    <cellStyle name="Финансовый 3 2 2" xfId="4412"/>
    <cellStyle name="Финансовый 3 2 3" xfId="4413"/>
    <cellStyle name="Финансовый 3 3" xfId="4414"/>
    <cellStyle name="Финансовый 3 4" xfId="4415"/>
    <cellStyle name="Финансовый 3 5" xfId="4416"/>
    <cellStyle name="Финансовый 3 6" xfId="4417"/>
    <cellStyle name="Финансовый 3_INDEX.STATION.2012(v1.0)_" xfId="4418"/>
    <cellStyle name="Финансовый 4" xfId="4419"/>
    <cellStyle name="Финансовый 4 2" xfId="4420"/>
    <cellStyle name="Финансовый 4 2 2" xfId="4421"/>
    <cellStyle name="Финансовый 4 2 3" xfId="4422"/>
    <cellStyle name="Финансовый 5" xfId="5"/>
    <cellStyle name="Финансовый 5 2" xfId="4423"/>
    <cellStyle name="Финансовый 5 3" xfId="4424"/>
    <cellStyle name="Финансовый 5 4" xfId="6"/>
    <cellStyle name="Финансовый 6" xfId="4425"/>
    <cellStyle name="Финансовый 7" xfId="4426"/>
    <cellStyle name="Финансовый 8" xfId="4427"/>
    <cellStyle name="Финансовый 9" xfId="4428"/>
    <cellStyle name="Финансовый0[0]_FU_bal" xfId="4429"/>
    <cellStyle name="Формула" xfId="4430"/>
    <cellStyle name="Формула 10" xfId="4431"/>
    <cellStyle name="Формула 11" xfId="4432"/>
    <cellStyle name="Формула 12" xfId="4433"/>
    <cellStyle name="Формула 13" xfId="4434"/>
    <cellStyle name="Формула 14" xfId="4435"/>
    <cellStyle name="Формула 15" xfId="4436"/>
    <cellStyle name="Формула 16" xfId="4437"/>
    <cellStyle name="Формула 17" xfId="4438"/>
    <cellStyle name="Формула 18" xfId="4439"/>
    <cellStyle name="Формула 2" xfId="4440"/>
    <cellStyle name="Формула 2 2" xfId="4441"/>
    <cellStyle name="Формула 3" xfId="4442"/>
    <cellStyle name="Формула 4" xfId="4443"/>
    <cellStyle name="Формула 5" xfId="4444"/>
    <cellStyle name="Формула 6" xfId="4445"/>
    <cellStyle name="Формула 7" xfId="4446"/>
    <cellStyle name="Формула 8" xfId="4447"/>
    <cellStyle name="Формула 9" xfId="4448"/>
    <cellStyle name="Формула_A РТ 2009 Рязаньэнерго" xfId="4449"/>
    <cellStyle name="ФормулаВБ" xfId="4450"/>
    <cellStyle name="ФормулаВБ 2" xfId="4451"/>
    <cellStyle name="ФормулаНаКонтроль" xfId="4452"/>
    <cellStyle name="ФормулаНаКонтроль 2" xfId="4453"/>
    <cellStyle name="Хороший 10" xfId="4454"/>
    <cellStyle name="Хороший 11" xfId="5461"/>
    <cellStyle name="Хороший 12" xfId="9042"/>
    <cellStyle name="Хороший 2" xfId="4455"/>
    <cellStyle name="Хороший 2 10" xfId="4456"/>
    <cellStyle name="Хороший 2 10 2" xfId="5463"/>
    <cellStyle name="Хороший 2 10 3" xfId="10698"/>
    <cellStyle name="Хороший 2 11" xfId="5462"/>
    <cellStyle name="Хороший 2 12" xfId="9043"/>
    <cellStyle name="Хороший 2 2" xfId="4457"/>
    <cellStyle name="Хороший 2 2 2" xfId="4458"/>
    <cellStyle name="Хороший 2 2 3" xfId="5464"/>
    <cellStyle name="Хороший 2 2 4" xfId="9044"/>
    <cellStyle name="Хороший 2 3" xfId="4459"/>
    <cellStyle name="Хороший 2 3 2" xfId="5465"/>
    <cellStyle name="Хороший 2 3 3" xfId="10699"/>
    <cellStyle name="Хороший 2 4" xfId="4460"/>
    <cellStyle name="Хороший 2 4 2" xfId="5466"/>
    <cellStyle name="Хороший 2 4 3" xfId="10700"/>
    <cellStyle name="Хороший 2 5" xfId="4461"/>
    <cellStyle name="Хороший 2 5 2" xfId="5467"/>
    <cellStyle name="Хороший 2 5 3" xfId="10701"/>
    <cellStyle name="Хороший 2 6" xfId="4462"/>
    <cellStyle name="Хороший 2 6 2" xfId="5468"/>
    <cellStyle name="Хороший 2 6 3" xfId="10702"/>
    <cellStyle name="Хороший 2 7" xfId="4463"/>
    <cellStyle name="Хороший 2 7 2" xfId="5469"/>
    <cellStyle name="Хороший 2 7 3" xfId="10703"/>
    <cellStyle name="Хороший 2 8" xfId="4464"/>
    <cellStyle name="Хороший 2 8 2" xfId="5470"/>
    <cellStyle name="Хороший 2 8 3" xfId="10704"/>
    <cellStyle name="Хороший 2 9" xfId="4465"/>
    <cellStyle name="Хороший 2 9 2" xfId="5471"/>
    <cellStyle name="Хороший 2 9 3" xfId="10705"/>
    <cellStyle name="Хороший 2_МФ тепловой баланс 2015 дубль 4 31.03.2014" xfId="4466"/>
    <cellStyle name="Хороший 3" xfId="4467"/>
    <cellStyle name="Хороший 3 10" xfId="4468"/>
    <cellStyle name="Хороший 3 10 2" xfId="5473"/>
    <cellStyle name="Хороший 3 10 3" xfId="10706"/>
    <cellStyle name="Хороший 3 11" xfId="4469"/>
    <cellStyle name="Хороший 3 12" xfId="5472"/>
    <cellStyle name="Хороший 3 13" xfId="9045"/>
    <cellStyle name="Хороший 3 2" xfId="4470"/>
    <cellStyle name="Хороший 3 2 2" xfId="5474"/>
    <cellStyle name="Хороший 3 2 3" xfId="9046"/>
    <cellStyle name="Хороший 3 3" xfId="4471"/>
    <cellStyle name="Хороший 3 3 2" xfId="5475"/>
    <cellStyle name="Хороший 3 3 3" xfId="10707"/>
    <cellStyle name="Хороший 3 4" xfId="4472"/>
    <cellStyle name="Хороший 3 4 2" xfId="5476"/>
    <cellStyle name="Хороший 3 4 3" xfId="10708"/>
    <cellStyle name="Хороший 3 5" xfId="4473"/>
    <cellStyle name="Хороший 3 5 2" xfId="5477"/>
    <cellStyle name="Хороший 3 5 3" xfId="10709"/>
    <cellStyle name="Хороший 3 6" xfId="4474"/>
    <cellStyle name="Хороший 3 6 2" xfId="5478"/>
    <cellStyle name="Хороший 3 6 3" xfId="10710"/>
    <cellStyle name="Хороший 3 7" xfId="4475"/>
    <cellStyle name="Хороший 3 7 2" xfId="5479"/>
    <cellStyle name="Хороший 3 7 3" xfId="10711"/>
    <cellStyle name="Хороший 3 8" xfId="4476"/>
    <cellStyle name="Хороший 3 8 2" xfId="5480"/>
    <cellStyle name="Хороший 3 8 3" xfId="10712"/>
    <cellStyle name="Хороший 3 9" xfId="4477"/>
    <cellStyle name="Хороший 3 9 2" xfId="5481"/>
    <cellStyle name="Хороший 3 9 3" xfId="10713"/>
    <cellStyle name="Хороший 3_МФ тепловой баланс 2015 дубль 4 31.03.2014" xfId="4478"/>
    <cellStyle name="Хороший 4" xfId="4479"/>
    <cellStyle name="Хороший 4 2" xfId="4480"/>
    <cellStyle name="Хороший 4_МФ тепловой баланс 2015 дубль 4 31.03.2014" xfId="4481"/>
    <cellStyle name="Хороший 5" xfId="4482"/>
    <cellStyle name="Хороший 5 2" xfId="4483"/>
    <cellStyle name="Хороший 5_МФ тепловой баланс 2015 дубль 4 31.03.2014" xfId="4484"/>
    <cellStyle name="Хороший 6" xfId="4485"/>
    <cellStyle name="Хороший 6 2" xfId="4486"/>
    <cellStyle name="Хороший 6_МФ тепловой баланс 2015 дубль 4 31.03.2014" xfId="4487"/>
    <cellStyle name="Хороший 7" xfId="4488"/>
    <cellStyle name="Хороший 7 2" xfId="4489"/>
    <cellStyle name="Хороший 7_МФ тепловой баланс 2015 дубль 4 31.03.2014" xfId="4490"/>
    <cellStyle name="Хороший 8" xfId="4491"/>
    <cellStyle name="Хороший 8 2" xfId="4492"/>
    <cellStyle name="Хороший 9" xfId="4493"/>
    <cellStyle name="Хороший 9 2" xfId="4494"/>
    <cellStyle name="Цена_продукта" xfId="4495"/>
    <cellStyle name="Цифры по центру с десятыми" xfId="4496"/>
    <cellStyle name="число" xfId="4497"/>
    <cellStyle name="Џђћ–…ќ’ќ›‰" xfId="4498"/>
    <cellStyle name="Шапка" xfId="4499"/>
    <cellStyle name="Шапка таблицы" xfId="4500"/>
    <cellStyle name="Шапка_4DNS.UPDATE.EXAMPLE" xfId="4501"/>
    <cellStyle name="ШАУ" xfId="4502"/>
    <cellStyle name="標準_PL-CF sheet" xfId="4503"/>
    <cellStyle name="㼿" xfId="4504"/>
    <cellStyle name="䁺_x0001_" xfId="4505"/>
  </cellStyles>
  <dxfs count="0"/>
  <tableStyles count="0" defaultTableStyle="TableStyleMedium9" defaultPivotStyle="PivotStyleLight16"/>
  <colors>
    <mruColors>
      <color rgb="FFFFFFCC"/>
      <color rgb="FFFFCCFF"/>
      <color rgb="FFFF99FF"/>
      <color rgb="FFFF66FF"/>
      <color rgb="FFFAC6EC"/>
      <color rgb="FFFFCC66"/>
      <color rgb="FFCCFFCC"/>
      <color rgb="FFFFCC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378"/>
  <sheetViews>
    <sheetView tabSelected="1" view="pageBreakPreview" zoomScale="60" zoomScaleNormal="100" workbookViewId="0">
      <pane xSplit="11" ySplit="5" topLeftCell="L273" activePane="bottomRight" state="frozen"/>
      <selection pane="topRight" activeCell="K1" sqref="K1"/>
      <selection pane="bottomLeft" activeCell="A6" sqref="A6"/>
      <selection pane="bottomRight" activeCell="C1" sqref="C1:G1"/>
    </sheetView>
  </sheetViews>
  <sheetFormatPr defaultColWidth="9.140625" defaultRowHeight="12.75" customHeight="1" outlineLevelRow="1" outlineLevelCol="1"/>
  <cols>
    <col min="1" max="1" width="15.42578125" style="4" hidden="1" customWidth="1" outlineLevel="1"/>
    <col min="2" max="2" width="6.85546875" style="4" hidden="1" customWidth="1" outlineLevel="1"/>
    <col min="3" max="3" width="19.85546875" style="73" customWidth="1" collapsed="1"/>
    <col min="4" max="4" width="4.85546875" style="74" hidden="1" customWidth="1" outlineLevel="1"/>
    <col min="5" max="5" width="74.5703125" style="74" bestFit="1" customWidth="1" collapsed="1"/>
    <col min="6" max="6" width="42.7109375" style="1" customWidth="1"/>
    <col min="7" max="7" width="26.5703125" style="16" customWidth="1"/>
    <col min="8" max="11" width="16.28515625" style="1" customWidth="1"/>
    <col min="12" max="16" width="20.28515625" style="1" customWidth="1"/>
    <col min="17" max="17" width="26.42578125" style="1" customWidth="1"/>
    <col min="18" max="21" width="26.42578125" style="1" customWidth="1" outlineLevel="1"/>
    <col min="22" max="24" width="25.7109375" style="5" customWidth="1"/>
    <col min="25" max="25" width="27" style="1" hidden="1" customWidth="1" outlineLevel="1"/>
    <col min="26" max="26" width="31.140625" style="1" hidden="1" customWidth="1" outlineLevel="1"/>
    <col min="27" max="27" width="9.140625" style="1" collapsed="1"/>
    <col min="28" max="16384" width="9.140625" style="1"/>
  </cols>
  <sheetData>
    <row r="1" spans="1:26" ht="116.25" customHeight="1" outlineLevel="1">
      <c r="A1" s="79"/>
      <c r="B1" s="79"/>
      <c r="C1" s="80"/>
      <c r="D1" s="80"/>
      <c r="E1" s="80"/>
      <c r="F1" s="80"/>
      <c r="G1" s="80"/>
      <c r="H1" s="80" t="s">
        <v>532</v>
      </c>
      <c r="I1" s="80"/>
      <c r="J1" s="80"/>
      <c r="K1" s="80"/>
      <c r="L1" s="80"/>
      <c r="M1" s="80"/>
      <c r="N1" s="80"/>
      <c r="O1" s="79"/>
      <c r="P1" s="79"/>
      <c r="Q1" s="79"/>
      <c r="R1" s="79"/>
      <c r="S1" s="79"/>
      <c r="T1" s="79"/>
      <c r="U1" s="79"/>
      <c r="V1" s="79"/>
      <c r="W1" s="79"/>
      <c r="X1" s="79"/>
    </row>
    <row r="2" spans="1:26" ht="13.5" customHeight="1">
      <c r="A2" s="81"/>
      <c r="C2" s="61"/>
      <c r="D2" s="62"/>
      <c r="E2" s="62"/>
      <c r="F2" s="3"/>
      <c r="G2" s="15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6"/>
    </row>
    <row r="3" spans="1:26" ht="60" customHeight="1">
      <c r="A3" s="82" t="s">
        <v>31</v>
      </c>
      <c r="B3" s="83"/>
      <c r="C3" s="84" t="s">
        <v>0</v>
      </c>
      <c r="D3" s="85" t="s">
        <v>32</v>
      </c>
      <c r="E3" s="86" t="s">
        <v>462</v>
      </c>
      <c r="F3" s="86" t="s">
        <v>461</v>
      </c>
      <c r="G3" s="87" t="s">
        <v>530</v>
      </c>
      <c r="H3" s="88" t="s">
        <v>525</v>
      </c>
      <c r="I3" s="89"/>
      <c r="J3" s="89" t="s">
        <v>526</v>
      </c>
      <c r="K3" s="90"/>
      <c r="L3" s="91" t="s">
        <v>460</v>
      </c>
      <c r="M3" s="92"/>
      <c r="N3" s="92"/>
      <c r="O3" s="92"/>
      <c r="P3" s="93"/>
      <c r="Q3" s="91" t="s">
        <v>459</v>
      </c>
      <c r="R3" s="92"/>
      <c r="S3" s="92"/>
      <c r="T3" s="92"/>
      <c r="U3" s="93"/>
      <c r="V3" s="84" t="s">
        <v>523</v>
      </c>
      <c r="W3" s="94" t="s">
        <v>524</v>
      </c>
      <c r="X3" s="95" t="s">
        <v>465</v>
      </c>
      <c r="Y3" s="96"/>
      <c r="Z3" s="97"/>
    </row>
    <row r="4" spans="1:26" s="2" customFormat="1" ht="60" customHeight="1">
      <c r="A4" s="98"/>
      <c r="B4" s="99"/>
      <c r="C4" s="100"/>
      <c r="D4" s="101"/>
      <c r="E4" s="102"/>
      <c r="F4" s="102"/>
      <c r="G4" s="103"/>
      <c r="H4" s="104" t="s">
        <v>458</v>
      </c>
      <c r="I4" s="105" t="s">
        <v>457</v>
      </c>
      <c r="J4" s="105" t="s">
        <v>458</v>
      </c>
      <c r="K4" s="106" t="s">
        <v>457</v>
      </c>
      <c r="L4" s="107" t="s">
        <v>1</v>
      </c>
      <c r="M4" s="108" t="s">
        <v>2</v>
      </c>
      <c r="N4" s="108" t="s">
        <v>3</v>
      </c>
      <c r="O4" s="108" t="s">
        <v>4</v>
      </c>
      <c r="P4" s="109" t="s">
        <v>456</v>
      </c>
      <c r="Q4" s="107" t="s">
        <v>1</v>
      </c>
      <c r="R4" s="108" t="s">
        <v>2</v>
      </c>
      <c r="S4" s="108" t="s">
        <v>3</v>
      </c>
      <c r="T4" s="108" t="s">
        <v>4</v>
      </c>
      <c r="U4" s="109" t="s">
        <v>456</v>
      </c>
      <c r="V4" s="100"/>
      <c r="W4" s="110"/>
      <c r="X4" s="111"/>
      <c r="Y4" s="112"/>
      <c r="Z4" s="113"/>
    </row>
    <row r="5" spans="1:26" s="2" customFormat="1" ht="21" customHeight="1">
      <c r="A5" s="98"/>
      <c r="B5" s="99"/>
      <c r="C5" s="100"/>
      <c r="D5" s="101"/>
      <c r="E5" s="102"/>
      <c r="F5" s="102"/>
      <c r="G5" s="103"/>
      <c r="H5" s="104"/>
      <c r="I5" s="105"/>
      <c r="J5" s="105"/>
      <c r="K5" s="106"/>
      <c r="L5" s="114" t="s">
        <v>455</v>
      </c>
      <c r="M5" s="114" t="s">
        <v>454</v>
      </c>
      <c r="N5" s="114" t="s">
        <v>454</v>
      </c>
      <c r="O5" s="114" t="s">
        <v>454</v>
      </c>
      <c r="P5" s="115" t="s">
        <v>454</v>
      </c>
      <c r="Q5" s="114" t="s">
        <v>455</v>
      </c>
      <c r="R5" s="114" t="s">
        <v>454</v>
      </c>
      <c r="S5" s="114" t="s">
        <v>454</v>
      </c>
      <c r="T5" s="114" t="s">
        <v>454</v>
      </c>
      <c r="U5" s="115" t="s">
        <v>454</v>
      </c>
      <c r="V5" s="100"/>
      <c r="W5" s="110"/>
      <c r="X5" s="116"/>
      <c r="Y5" s="117" t="s">
        <v>466</v>
      </c>
      <c r="Z5" s="118" t="s">
        <v>467</v>
      </c>
    </row>
    <row r="6" spans="1:26" s="2" customFormat="1" ht="9.75" customHeight="1">
      <c r="A6" s="119"/>
      <c r="B6" s="120"/>
      <c r="C6" s="121"/>
      <c r="D6" s="122"/>
      <c r="E6" s="123"/>
      <c r="F6" s="124"/>
      <c r="G6" s="125"/>
      <c r="H6" s="126"/>
      <c r="I6" s="127"/>
      <c r="J6" s="127"/>
      <c r="K6" s="128"/>
      <c r="L6" s="124"/>
      <c r="M6" s="124"/>
      <c r="N6" s="124"/>
      <c r="O6" s="124"/>
      <c r="P6" s="125"/>
      <c r="Q6" s="124"/>
      <c r="R6" s="124"/>
      <c r="S6" s="124"/>
      <c r="T6" s="124"/>
      <c r="U6" s="125"/>
      <c r="V6" s="129"/>
      <c r="W6" s="130"/>
      <c r="X6" s="131"/>
      <c r="Y6" s="132"/>
      <c r="Z6" s="133"/>
    </row>
    <row r="7" spans="1:26" s="2" customFormat="1" ht="45.75" customHeight="1">
      <c r="A7" s="134" t="s">
        <v>94</v>
      </c>
      <c r="B7" s="135" t="s">
        <v>453</v>
      </c>
      <c r="C7" s="136" t="s">
        <v>452</v>
      </c>
      <c r="D7" s="137"/>
      <c r="E7" s="138" t="s">
        <v>451</v>
      </c>
      <c r="F7" s="139"/>
      <c r="G7" s="140"/>
      <c r="H7" s="141" t="s">
        <v>47</v>
      </c>
      <c r="I7" s="142"/>
      <c r="J7" s="142" t="s">
        <v>47</v>
      </c>
      <c r="K7" s="143"/>
      <c r="L7" s="144">
        <f t="shared" ref="L7:P7" si="0">SUM(L8)</f>
        <v>55.710000000000008</v>
      </c>
      <c r="M7" s="144">
        <f t="shared" si="0"/>
        <v>24</v>
      </c>
      <c r="N7" s="144">
        <f t="shared" si="0"/>
        <v>7</v>
      </c>
      <c r="O7" s="144">
        <f t="shared" si="0"/>
        <v>40</v>
      </c>
      <c r="P7" s="144">
        <f t="shared" si="0"/>
        <v>126.71000000000001</v>
      </c>
      <c r="Q7" s="142">
        <f>SUM(Q8)</f>
        <v>233156.37780000005</v>
      </c>
      <c r="R7" s="142">
        <f t="shared" ref="R7:U7" si="1">SUM(R8)</f>
        <v>100444.32</v>
      </c>
      <c r="S7" s="142">
        <f t="shared" si="1"/>
        <v>29296.260000000002</v>
      </c>
      <c r="T7" s="142">
        <f t="shared" si="1"/>
        <v>167407.20000000001</v>
      </c>
      <c r="U7" s="142">
        <f t="shared" si="1"/>
        <v>530304.15780000004</v>
      </c>
      <c r="V7" s="141">
        <v>74027.460000000006</v>
      </c>
      <c r="W7" s="142">
        <f>T7/3</f>
        <v>55802.400000000001</v>
      </c>
      <c r="X7" s="143">
        <f>U7+V7+W7</f>
        <v>660134.01780000003</v>
      </c>
      <c r="Y7" s="145" t="e">
        <f>#REF!+V7-W7</f>
        <v>#REF!</v>
      </c>
      <c r="Z7" s="146" t="e">
        <f>#REF!+V7-W7</f>
        <v>#REF!</v>
      </c>
    </row>
    <row r="8" spans="1:26" s="2" customFormat="1" ht="38.25" customHeight="1">
      <c r="A8" s="38"/>
      <c r="B8" s="39"/>
      <c r="C8" s="63"/>
      <c r="D8" s="64" t="s">
        <v>451</v>
      </c>
      <c r="E8" s="65" t="s">
        <v>60</v>
      </c>
      <c r="F8" s="22" t="s">
        <v>100</v>
      </c>
      <c r="G8" s="23" t="s">
        <v>463</v>
      </c>
      <c r="H8" s="52">
        <v>6165.18</v>
      </c>
      <c r="I8" s="37">
        <v>6165.18</v>
      </c>
      <c r="J8" s="37">
        <v>1980</v>
      </c>
      <c r="K8" s="53">
        <v>1980</v>
      </c>
      <c r="L8" s="51">
        <v>55.710000000000008</v>
      </c>
      <c r="M8" s="51">
        <v>24</v>
      </c>
      <c r="N8" s="51">
        <v>7</v>
      </c>
      <c r="O8" s="51">
        <v>40</v>
      </c>
      <c r="P8" s="147">
        <f t="shared" ref="P8:P71" si="2">L8+M8+N8+O8</f>
        <v>126.71000000000001</v>
      </c>
      <c r="Q8" s="37">
        <f>(H8-J8)*L8</f>
        <v>233156.37780000005</v>
      </c>
      <c r="R8" s="37">
        <f>(H8-J8)*M8</f>
        <v>100444.32</v>
      </c>
      <c r="S8" s="37">
        <f>(I8-K8)*N8</f>
        <v>29296.260000000002</v>
      </c>
      <c r="T8" s="37">
        <f>(I8-K8)*O8</f>
        <v>167407.20000000001</v>
      </c>
      <c r="U8" s="53">
        <f>R8+S8+T8+Q8</f>
        <v>530304.15780000004</v>
      </c>
      <c r="V8" s="52" t="s">
        <v>47</v>
      </c>
      <c r="W8" s="37"/>
      <c r="X8" s="53"/>
      <c r="Y8" s="40"/>
      <c r="Z8" s="41"/>
    </row>
    <row r="9" spans="1:26" ht="30.75" customHeight="1">
      <c r="A9" s="38" t="s">
        <v>253</v>
      </c>
      <c r="B9" s="39" t="s">
        <v>450</v>
      </c>
      <c r="C9" s="63" t="s">
        <v>449</v>
      </c>
      <c r="D9" s="148"/>
      <c r="E9" s="64" t="s">
        <v>448</v>
      </c>
      <c r="F9" s="149"/>
      <c r="G9" s="23"/>
      <c r="H9" s="52" t="s">
        <v>47</v>
      </c>
      <c r="I9" s="37" t="s">
        <v>47</v>
      </c>
      <c r="J9" s="37" t="s">
        <v>47</v>
      </c>
      <c r="K9" s="53" t="s">
        <v>47</v>
      </c>
      <c r="L9" s="51">
        <f t="shared" ref="L9:Q9" si="3">SUM(L10)</f>
        <v>1013.2869999999999</v>
      </c>
      <c r="M9" s="51">
        <f t="shared" si="3"/>
        <v>676.60900000000004</v>
      </c>
      <c r="N9" s="51">
        <f t="shared" si="3"/>
        <v>326.08999999999997</v>
      </c>
      <c r="O9" s="51">
        <f t="shared" si="3"/>
        <v>1006.979</v>
      </c>
      <c r="P9" s="51">
        <f t="shared" si="3"/>
        <v>3022.9650000000001</v>
      </c>
      <c r="Q9" s="37">
        <f t="shared" si="3"/>
        <v>15757717.332829999</v>
      </c>
      <c r="R9" s="37">
        <f t="shared" ref="R9" si="4">SUM(R10)</f>
        <v>10522007.453810001</v>
      </c>
      <c r="S9" s="37">
        <f t="shared" ref="S9" si="5">SUM(S10)</f>
        <v>5071054.9380999999</v>
      </c>
      <c r="T9" s="37">
        <f t="shared" ref="T9" si="6">SUM(T10)</f>
        <v>15659621.05711</v>
      </c>
      <c r="U9" s="37">
        <f t="shared" ref="U9" si="7">SUM(U10)</f>
        <v>47010400.781850003</v>
      </c>
      <c r="V9" s="52">
        <v>5235523.2699999996</v>
      </c>
      <c r="W9" s="37">
        <f>T9/3</f>
        <v>5219873.6857033335</v>
      </c>
      <c r="X9" s="53">
        <f t="shared" ref="X9:X67" si="8">U9+V9+W9</f>
        <v>57465797.737553343</v>
      </c>
      <c r="Y9" s="40" t="e">
        <f>#REF!+V9-W9</f>
        <v>#REF!</v>
      </c>
      <c r="Z9" s="41" t="e">
        <f>#REF!+V9-W9</f>
        <v>#REF!</v>
      </c>
    </row>
    <row r="10" spans="1:26" ht="38.25" customHeight="1">
      <c r="A10" s="38"/>
      <c r="B10" s="39"/>
      <c r="C10" s="63"/>
      <c r="D10" s="64" t="s">
        <v>448</v>
      </c>
      <c r="E10" s="65" t="s">
        <v>60</v>
      </c>
      <c r="F10" s="22" t="s">
        <v>447</v>
      </c>
      <c r="G10" s="23" t="s">
        <v>463</v>
      </c>
      <c r="H10" s="52">
        <v>17043.59</v>
      </c>
      <c r="I10" s="37">
        <v>17043.59</v>
      </c>
      <c r="J10" s="37">
        <v>1492.5</v>
      </c>
      <c r="K10" s="53">
        <v>1492.5</v>
      </c>
      <c r="L10" s="51">
        <v>1013.2869999999999</v>
      </c>
      <c r="M10" s="51">
        <v>676.60900000000004</v>
      </c>
      <c r="N10" s="51">
        <v>326.08999999999997</v>
      </c>
      <c r="O10" s="51">
        <v>1006.979</v>
      </c>
      <c r="P10" s="147">
        <f t="shared" si="2"/>
        <v>3022.9650000000001</v>
      </c>
      <c r="Q10" s="37">
        <f>(H10-J10)*L10</f>
        <v>15757717.332829999</v>
      </c>
      <c r="R10" s="37">
        <f t="shared" ref="R10:R72" si="9">(H10-J10)*M10</f>
        <v>10522007.453810001</v>
      </c>
      <c r="S10" s="37">
        <f t="shared" ref="S10:S72" si="10">(I10-K10)*N10</f>
        <v>5071054.9380999999</v>
      </c>
      <c r="T10" s="37">
        <f t="shared" ref="T10:T72" si="11">(I10-K10)*O10</f>
        <v>15659621.05711</v>
      </c>
      <c r="U10" s="53">
        <f t="shared" ref="U10:U72" si="12">R10+S10+T10+Q10</f>
        <v>47010400.781850003</v>
      </c>
      <c r="V10" s="52" t="s">
        <v>47</v>
      </c>
      <c r="W10" s="37"/>
      <c r="X10" s="53"/>
      <c r="Y10" s="40"/>
      <c r="Z10" s="41"/>
    </row>
    <row r="11" spans="1:26" ht="30.75" customHeight="1">
      <c r="A11" s="38" t="s">
        <v>69</v>
      </c>
      <c r="B11" s="39" t="s">
        <v>446</v>
      </c>
      <c r="C11" s="63" t="s">
        <v>445</v>
      </c>
      <c r="D11" s="148"/>
      <c r="E11" s="64" t="s">
        <v>443</v>
      </c>
      <c r="F11" s="149"/>
      <c r="G11" s="23"/>
      <c r="H11" s="52" t="s">
        <v>47</v>
      </c>
      <c r="I11" s="37" t="s">
        <v>47</v>
      </c>
      <c r="J11" s="37" t="s">
        <v>47</v>
      </c>
      <c r="K11" s="53" t="s">
        <v>47</v>
      </c>
      <c r="L11" s="51">
        <f t="shared" ref="L11:Q11" si="13">SUM(L12:L13)</f>
        <v>28933.267</v>
      </c>
      <c r="M11" s="51">
        <f t="shared" si="13"/>
        <v>12903.335000000001</v>
      </c>
      <c r="N11" s="51">
        <f t="shared" si="13"/>
        <v>4396.8720000000003</v>
      </c>
      <c r="O11" s="51">
        <f t="shared" si="13"/>
        <v>19747.697</v>
      </c>
      <c r="P11" s="51">
        <f t="shared" si="13"/>
        <v>65981.171000000002</v>
      </c>
      <c r="Q11" s="37">
        <f t="shared" si="13"/>
        <v>40466312.836429998</v>
      </c>
      <c r="R11" s="37">
        <f t="shared" ref="R11" si="14">SUM(R12:R13)</f>
        <v>18113064.53548</v>
      </c>
      <c r="S11" s="37">
        <f t="shared" ref="S11" si="15">SUM(S12:S13)</f>
        <v>6116144.7188299997</v>
      </c>
      <c r="T11" s="37">
        <f t="shared" ref="T11" si="16">SUM(T12:T13)</f>
        <v>27654436.91674</v>
      </c>
      <c r="U11" s="37">
        <f t="shared" ref="U11" si="17">SUM(U12:U13)</f>
        <v>92349959.007479995</v>
      </c>
      <c r="V11" s="52">
        <v>14385917.859999999</v>
      </c>
      <c r="W11" s="37">
        <f>T11/3</f>
        <v>9218145.6389133334</v>
      </c>
      <c r="X11" s="53">
        <f t="shared" si="8"/>
        <v>115954022.50639333</v>
      </c>
      <c r="Y11" s="40" t="e">
        <f>#REF!+V11-W11</f>
        <v>#REF!</v>
      </c>
      <c r="Z11" s="41" t="e">
        <f>#REF!+V11-W11</f>
        <v>#REF!</v>
      </c>
    </row>
    <row r="12" spans="1:26" ht="38.25" customHeight="1">
      <c r="A12" s="38"/>
      <c r="B12" s="39"/>
      <c r="C12" s="63"/>
      <c r="D12" s="64" t="s">
        <v>443</v>
      </c>
      <c r="E12" s="65" t="s">
        <v>150</v>
      </c>
      <c r="F12" s="22" t="s">
        <v>444</v>
      </c>
      <c r="G12" s="23" t="s">
        <v>463</v>
      </c>
      <c r="H12" s="52">
        <v>2838.22</v>
      </c>
      <c r="I12" s="37">
        <v>2838.22</v>
      </c>
      <c r="J12" s="37">
        <v>1743.33</v>
      </c>
      <c r="K12" s="53">
        <v>1743.33</v>
      </c>
      <c r="L12" s="51">
        <v>2271.1469999999999</v>
      </c>
      <c r="M12" s="51">
        <v>811.548</v>
      </c>
      <c r="N12" s="51">
        <v>446.34699999999998</v>
      </c>
      <c r="O12" s="51">
        <v>1443.498</v>
      </c>
      <c r="P12" s="147">
        <f t="shared" si="2"/>
        <v>4972.5399999999991</v>
      </c>
      <c r="Q12" s="37">
        <f>(H12-J12)*L12</f>
        <v>2486656.1388299996</v>
      </c>
      <c r="R12" s="37">
        <f t="shared" si="9"/>
        <v>888555.78971999988</v>
      </c>
      <c r="S12" s="37">
        <f t="shared" si="10"/>
        <v>488700.8668299999</v>
      </c>
      <c r="T12" s="37">
        <f t="shared" si="11"/>
        <v>1580471.52522</v>
      </c>
      <c r="U12" s="53">
        <f t="shared" si="12"/>
        <v>5444384.3205999993</v>
      </c>
      <c r="V12" s="52" t="s">
        <v>47</v>
      </c>
      <c r="W12" s="37"/>
      <c r="X12" s="53"/>
      <c r="Y12" s="40"/>
      <c r="Z12" s="41"/>
    </row>
    <row r="13" spans="1:26" ht="38.25" customHeight="1">
      <c r="A13" s="38"/>
      <c r="B13" s="39"/>
      <c r="C13" s="63"/>
      <c r="D13" s="64" t="s">
        <v>443</v>
      </c>
      <c r="E13" s="65" t="s">
        <v>150</v>
      </c>
      <c r="F13" s="22" t="s">
        <v>331</v>
      </c>
      <c r="G13" s="23" t="s">
        <v>463</v>
      </c>
      <c r="H13" s="52">
        <v>3091.98</v>
      </c>
      <c r="I13" s="37">
        <v>3091.98</v>
      </c>
      <c r="J13" s="37">
        <v>1667.5</v>
      </c>
      <c r="K13" s="53">
        <v>1667.5</v>
      </c>
      <c r="L13" s="51">
        <v>26662.12</v>
      </c>
      <c r="M13" s="51">
        <v>12091.787</v>
      </c>
      <c r="N13" s="51">
        <v>3950.5250000000001</v>
      </c>
      <c r="O13" s="51">
        <v>18304.199000000001</v>
      </c>
      <c r="P13" s="147">
        <f t="shared" si="2"/>
        <v>61008.631000000001</v>
      </c>
      <c r="Q13" s="37">
        <f>(H13-J13)*L13</f>
        <v>37979656.6976</v>
      </c>
      <c r="R13" s="37">
        <f t="shared" si="9"/>
        <v>17224508.745760001</v>
      </c>
      <c r="S13" s="37">
        <f t="shared" si="10"/>
        <v>5627443.852</v>
      </c>
      <c r="T13" s="37">
        <f t="shared" si="11"/>
        <v>26073965.391520001</v>
      </c>
      <c r="U13" s="53">
        <f t="shared" si="12"/>
        <v>86905574.686879992</v>
      </c>
      <c r="V13" s="52" t="s">
        <v>47</v>
      </c>
      <c r="W13" s="37"/>
      <c r="X13" s="53"/>
      <c r="Y13" s="40"/>
      <c r="Z13" s="41"/>
    </row>
    <row r="14" spans="1:26" ht="30.75" customHeight="1">
      <c r="A14" s="38" t="s">
        <v>69</v>
      </c>
      <c r="B14" s="39" t="s">
        <v>442</v>
      </c>
      <c r="C14" s="63" t="s">
        <v>11</v>
      </c>
      <c r="D14" s="148"/>
      <c r="E14" s="64" t="s">
        <v>441</v>
      </c>
      <c r="F14" s="149"/>
      <c r="G14" s="23"/>
      <c r="H14" s="52" t="s">
        <v>47</v>
      </c>
      <c r="I14" s="37" t="s">
        <v>47</v>
      </c>
      <c r="J14" s="37" t="s">
        <v>47</v>
      </c>
      <c r="K14" s="53" t="s">
        <v>47</v>
      </c>
      <c r="L14" s="51">
        <f t="shared" ref="L14:P14" si="18">SUM(L15:L16)</f>
        <v>25290.516000000003</v>
      </c>
      <c r="M14" s="51">
        <f t="shared" si="18"/>
        <v>14065</v>
      </c>
      <c r="N14" s="51">
        <f t="shared" si="18"/>
        <v>5247</v>
      </c>
      <c r="O14" s="51">
        <f t="shared" si="18"/>
        <v>22885</v>
      </c>
      <c r="P14" s="51">
        <f t="shared" si="18"/>
        <v>67487.516000000003</v>
      </c>
      <c r="Q14" s="37">
        <f>SUM(Q15:Q16)</f>
        <v>18990142.654080007</v>
      </c>
      <c r="R14" s="37">
        <f t="shared" ref="R14:U14" si="19">SUM(R15:R16)</f>
        <v>10561127.200000001</v>
      </c>
      <c r="S14" s="37">
        <f t="shared" si="19"/>
        <v>3939867.3600000003</v>
      </c>
      <c r="T14" s="37">
        <f t="shared" si="19"/>
        <v>17183888.800000001</v>
      </c>
      <c r="U14" s="37">
        <f t="shared" si="19"/>
        <v>50675026.01408001</v>
      </c>
      <c r="V14" s="52">
        <v>6784779.7300000004</v>
      </c>
      <c r="W14" s="37">
        <f>T14/3</f>
        <v>5727962.9333333336</v>
      </c>
      <c r="X14" s="53">
        <f t="shared" si="8"/>
        <v>63187768.677413344</v>
      </c>
      <c r="Y14" s="40" t="e">
        <f>#REF!+V14-W14</f>
        <v>#REF!</v>
      </c>
      <c r="Z14" s="41" t="e">
        <f>#REF!+V14-W14</f>
        <v>#REF!</v>
      </c>
    </row>
    <row r="15" spans="1:26" ht="38.25" customHeight="1">
      <c r="A15" s="38"/>
      <c r="B15" s="39"/>
      <c r="C15" s="63"/>
      <c r="D15" s="64" t="s">
        <v>441</v>
      </c>
      <c r="E15" s="65" t="s">
        <v>183</v>
      </c>
      <c r="F15" s="22" t="s">
        <v>225</v>
      </c>
      <c r="G15" s="23" t="s">
        <v>463</v>
      </c>
      <c r="H15" s="52">
        <v>2276.71</v>
      </c>
      <c r="I15" s="37">
        <v>2276.71</v>
      </c>
      <c r="J15" s="37">
        <v>1525.83</v>
      </c>
      <c r="K15" s="53">
        <v>1525.83</v>
      </c>
      <c r="L15" s="51">
        <v>24173.710000000003</v>
      </c>
      <c r="M15" s="51">
        <v>12881</v>
      </c>
      <c r="N15" s="51">
        <v>4059</v>
      </c>
      <c r="O15" s="51">
        <v>21737</v>
      </c>
      <c r="P15" s="147">
        <f t="shared" si="2"/>
        <v>62850.710000000006</v>
      </c>
      <c r="Q15" s="37">
        <f>(H15-J15)*L15</f>
        <v>18151555.364800006</v>
      </c>
      <c r="R15" s="37">
        <f t="shared" si="9"/>
        <v>9672085.2800000012</v>
      </c>
      <c r="S15" s="37">
        <f t="shared" si="10"/>
        <v>3047821.9200000004</v>
      </c>
      <c r="T15" s="37">
        <f t="shared" si="11"/>
        <v>16321878.560000002</v>
      </c>
      <c r="U15" s="53">
        <f t="shared" si="12"/>
        <v>47193341.124800012</v>
      </c>
      <c r="V15" s="52" t="s">
        <v>47</v>
      </c>
      <c r="W15" s="37"/>
      <c r="X15" s="53"/>
      <c r="Y15" s="40"/>
      <c r="Z15" s="41"/>
    </row>
    <row r="16" spans="1:26" ht="38.25" customHeight="1">
      <c r="A16" s="38"/>
      <c r="B16" s="39"/>
      <c r="C16" s="63"/>
      <c r="D16" s="64" t="s">
        <v>441</v>
      </c>
      <c r="E16" s="65" t="s">
        <v>183</v>
      </c>
      <c r="F16" s="22" t="s">
        <v>225</v>
      </c>
      <c r="G16" s="23" t="s">
        <v>464</v>
      </c>
      <c r="H16" s="52">
        <v>2276.71</v>
      </c>
      <c r="I16" s="37">
        <v>2276.71</v>
      </c>
      <c r="J16" s="37">
        <v>1525.83</v>
      </c>
      <c r="K16" s="53">
        <v>1525.83</v>
      </c>
      <c r="L16" s="51">
        <v>1116.806</v>
      </c>
      <c r="M16" s="51">
        <v>1184</v>
      </c>
      <c r="N16" s="51">
        <v>1188</v>
      </c>
      <c r="O16" s="51">
        <v>1148</v>
      </c>
      <c r="P16" s="147">
        <f t="shared" si="2"/>
        <v>4636.8060000000005</v>
      </c>
      <c r="Q16" s="37">
        <f>(H16-J16)*L16</f>
        <v>838587.28928000014</v>
      </c>
      <c r="R16" s="37">
        <f t="shared" si="9"/>
        <v>889041.92000000016</v>
      </c>
      <c r="S16" s="37">
        <f t="shared" si="10"/>
        <v>892045.44000000018</v>
      </c>
      <c r="T16" s="37">
        <f t="shared" si="11"/>
        <v>862010.24000000011</v>
      </c>
      <c r="U16" s="53">
        <f t="shared" si="12"/>
        <v>3481684.8892800007</v>
      </c>
      <c r="V16" s="52" t="s">
        <v>47</v>
      </c>
      <c r="W16" s="37"/>
      <c r="X16" s="53"/>
      <c r="Y16" s="40"/>
      <c r="Z16" s="41"/>
    </row>
    <row r="17" spans="1:26" ht="30.75" customHeight="1">
      <c r="A17" s="38" t="s">
        <v>69</v>
      </c>
      <c r="B17" s="39" t="s">
        <v>440</v>
      </c>
      <c r="C17" s="63" t="s">
        <v>439</v>
      </c>
      <c r="D17" s="148"/>
      <c r="E17" s="64" t="s">
        <v>438</v>
      </c>
      <c r="F17" s="149"/>
      <c r="G17" s="23"/>
      <c r="H17" s="52" t="s">
        <v>47</v>
      </c>
      <c r="I17" s="37" t="s">
        <v>47</v>
      </c>
      <c r="J17" s="37" t="s">
        <v>47</v>
      </c>
      <c r="K17" s="53" t="s">
        <v>47</v>
      </c>
      <c r="L17" s="51">
        <f t="shared" ref="L17:P17" si="20">SUM(L18:L20)</f>
        <v>255924.07500000001</v>
      </c>
      <c r="M17" s="51">
        <f t="shared" si="20"/>
        <v>207948.09</v>
      </c>
      <c r="N17" s="51">
        <f t="shared" si="20"/>
        <v>134869.56400000001</v>
      </c>
      <c r="O17" s="51">
        <f t="shared" si="20"/>
        <v>226361.08600000001</v>
      </c>
      <c r="P17" s="51">
        <f t="shared" si="20"/>
        <v>825102.81499999994</v>
      </c>
      <c r="Q17" s="37">
        <f>SUM(Q18:Q20)</f>
        <v>51663774.530190013</v>
      </c>
      <c r="R17" s="37">
        <f t="shared" ref="R17:U17" si="21">SUM(R18:R20)</f>
        <v>25577044.510800008</v>
      </c>
      <c r="S17" s="37">
        <f t="shared" si="21"/>
        <v>12321098.041060004</v>
      </c>
      <c r="T17" s="37">
        <f t="shared" si="21"/>
        <v>42241808.401540011</v>
      </c>
      <c r="U17" s="37">
        <f t="shared" si="21"/>
        <v>131803725.48359004</v>
      </c>
      <c r="V17" s="52">
        <v>17762567.41</v>
      </c>
      <c r="W17" s="37">
        <f>T17/3</f>
        <v>14080602.800513336</v>
      </c>
      <c r="X17" s="53">
        <f t="shared" si="8"/>
        <v>163646895.69410336</v>
      </c>
      <c r="Y17" s="40" t="e">
        <f>#REF!+V17-W17</f>
        <v>#REF!</v>
      </c>
      <c r="Z17" s="41" t="e">
        <f>#REF!+V17-W17</f>
        <v>#REF!</v>
      </c>
    </row>
    <row r="18" spans="1:26" ht="38.25" customHeight="1">
      <c r="A18" s="38"/>
      <c r="B18" s="39"/>
      <c r="C18" s="63"/>
      <c r="D18" s="64" t="s">
        <v>438</v>
      </c>
      <c r="E18" s="65" t="s">
        <v>437</v>
      </c>
      <c r="F18" s="22" t="s">
        <v>48</v>
      </c>
      <c r="G18" s="23" t="s">
        <v>463</v>
      </c>
      <c r="H18" s="52">
        <v>2109.59</v>
      </c>
      <c r="I18" s="37">
        <v>2109.59</v>
      </c>
      <c r="J18" s="37">
        <v>1532.5</v>
      </c>
      <c r="K18" s="53">
        <v>1532.5</v>
      </c>
      <c r="L18" s="51">
        <v>76471.062999999995</v>
      </c>
      <c r="M18" s="51">
        <v>31557.531999999999</v>
      </c>
      <c r="N18" s="51">
        <v>12676.114</v>
      </c>
      <c r="O18" s="51">
        <v>61141.563000000002</v>
      </c>
      <c r="P18" s="147">
        <f t="shared" si="2"/>
        <v>181846.272</v>
      </c>
      <c r="Q18" s="37">
        <f>(H18-J18)*L18</f>
        <v>44130685.746670008</v>
      </c>
      <c r="R18" s="37">
        <f t="shared" si="9"/>
        <v>18211536.141880006</v>
      </c>
      <c r="S18" s="37">
        <f t="shared" si="10"/>
        <v>7315258.6282600015</v>
      </c>
      <c r="T18" s="37">
        <f t="shared" si="11"/>
        <v>35284184.591670007</v>
      </c>
      <c r="U18" s="53">
        <f t="shared" si="12"/>
        <v>104941665.10848002</v>
      </c>
      <c r="V18" s="52" t="s">
        <v>47</v>
      </c>
      <c r="W18" s="37"/>
      <c r="X18" s="53"/>
      <c r="Y18" s="40"/>
      <c r="Z18" s="41"/>
    </row>
    <row r="19" spans="1:26" ht="38.25" customHeight="1">
      <c r="A19" s="38"/>
      <c r="B19" s="39"/>
      <c r="C19" s="63"/>
      <c r="D19" s="64" t="s">
        <v>438</v>
      </c>
      <c r="E19" s="65" t="s">
        <v>437</v>
      </c>
      <c r="F19" s="22" t="s">
        <v>48</v>
      </c>
      <c r="G19" s="23" t="s">
        <v>464</v>
      </c>
      <c r="H19" s="52">
        <v>2109.59</v>
      </c>
      <c r="I19" s="37">
        <v>2109.59</v>
      </c>
      <c r="J19" s="37">
        <v>1532.5</v>
      </c>
      <c r="K19" s="53">
        <v>1532.5</v>
      </c>
      <c r="L19" s="51">
        <v>11081.279999999999</v>
      </c>
      <c r="M19" s="51">
        <v>10823.748</v>
      </c>
      <c r="N19" s="51">
        <v>7328.76</v>
      </c>
      <c r="O19" s="51">
        <v>10240.983</v>
      </c>
      <c r="P19" s="147">
        <f t="shared" si="2"/>
        <v>39474.771000000001</v>
      </c>
      <c r="Q19" s="37">
        <f>(H19-J19)*L19</f>
        <v>6394895.8752000006</v>
      </c>
      <c r="R19" s="37">
        <f t="shared" si="9"/>
        <v>6246276.7333200015</v>
      </c>
      <c r="S19" s="37">
        <f t="shared" si="10"/>
        <v>4229354.1084000012</v>
      </c>
      <c r="T19" s="37">
        <f t="shared" si="11"/>
        <v>5909968.8794700019</v>
      </c>
      <c r="U19" s="53">
        <f t="shared" si="12"/>
        <v>22780495.596390005</v>
      </c>
      <c r="V19" s="52" t="s">
        <v>47</v>
      </c>
      <c r="W19" s="37"/>
      <c r="X19" s="53"/>
      <c r="Y19" s="40"/>
      <c r="Z19" s="41"/>
    </row>
    <row r="20" spans="1:26" ht="30.75" customHeight="1">
      <c r="A20" s="38"/>
      <c r="B20" s="39"/>
      <c r="C20" s="63"/>
      <c r="D20" s="64" t="s">
        <v>438</v>
      </c>
      <c r="E20" s="65" t="s">
        <v>437</v>
      </c>
      <c r="F20" s="22" t="s">
        <v>48</v>
      </c>
      <c r="G20" s="23" t="s">
        <v>44</v>
      </c>
      <c r="H20" s="52">
        <v>33.43</v>
      </c>
      <c r="I20" s="37">
        <v>33.43</v>
      </c>
      <c r="J20" s="37">
        <v>26.67</v>
      </c>
      <c r="K20" s="53">
        <v>26.67</v>
      </c>
      <c r="L20" s="51">
        <v>168371.73200000002</v>
      </c>
      <c r="M20" s="51">
        <v>165566.81</v>
      </c>
      <c r="N20" s="51">
        <v>114864.69</v>
      </c>
      <c r="O20" s="51">
        <v>154978.54</v>
      </c>
      <c r="P20" s="147">
        <f t="shared" si="2"/>
        <v>603781.772</v>
      </c>
      <c r="Q20" s="37">
        <f>(H20-J20)*L20</f>
        <v>1138192.9083199997</v>
      </c>
      <c r="R20" s="37">
        <f t="shared" si="9"/>
        <v>1119231.6355999997</v>
      </c>
      <c r="S20" s="37">
        <f t="shared" si="10"/>
        <v>776485.30439999979</v>
      </c>
      <c r="T20" s="37">
        <f t="shared" si="11"/>
        <v>1047654.9303999997</v>
      </c>
      <c r="U20" s="53">
        <f t="shared" si="12"/>
        <v>4081564.7787199989</v>
      </c>
      <c r="V20" s="52" t="s">
        <v>47</v>
      </c>
      <c r="W20" s="37"/>
      <c r="X20" s="53"/>
      <c r="Y20" s="40"/>
      <c r="Z20" s="41"/>
    </row>
    <row r="21" spans="1:26" ht="30.75" customHeight="1">
      <c r="A21" s="38" t="s">
        <v>436</v>
      </c>
      <c r="B21" s="39" t="s">
        <v>435</v>
      </c>
      <c r="C21" s="63" t="s">
        <v>434</v>
      </c>
      <c r="D21" s="148"/>
      <c r="E21" s="64" t="s">
        <v>433</v>
      </c>
      <c r="F21" s="149"/>
      <c r="G21" s="23"/>
      <c r="H21" s="52" t="s">
        <v>47</v>
      </c>
      <c r="I21" s="37" t="s">
        <v>47</v>
      </c>
      <c r="J21" s="37" t="s">
        <v>47</v>
      </c>
      <c r="K21" s="53" t="s">
        <v>47</v>
      </c>
      <c r="L21" s="51">
        <f t="shared" ref="L21:P21" si="22">SUM(L22)</f>
        <v>48.453000000000003</v>
      </c>
      <c r="M21" s="51">
        <f t="shared" si="22"/>
        <v>32.340000000000003</v>
      </c>
      <c r="N21" s="51">
        <f t="shared" si="22"/>
        <v>14.02</v>
      </c>
      <c r="O21" s="51">
        <f t="shared" si="22"/>
        <v>48.51</v>
      </c>
      <c r="P21" s="51">
        <f t="shared" si="22"/>
        <v>143.32300000000001</v>
      </c>
      <c r="Q21" s="37">
        <f>SUM(Q22)</f>
        <v>214401.13329000003</v>
      </c>
      <c r="R21" s="37">
        <f t="shared" ref="R21:U21" si="23">SUM(R22)</f>
        <v>143102.23620000001</v>
      </c>
      <c r="S21" s="37">
        <f t="shared" si="23"/>
        <v>62037.518600000003</v>
      </c>
      <c r="T21" s="37">
        <f t="shared" si="23"/>
        <v>214653.35430000001</v>
      </c>
      <c r="U21" s="37">
        <f t="shared" si="23"/>
        <v>634194.24239000003</v>
      </c>
      <c r="V21" s="52">
        <v>71551.12</v>
      </c>
      <c r="W21" s="37">
        <f>T21/3</f>
        <v>71551.118100000007</v>
      </c>
      <c r="X21" s="53">
        <f t="shared" si="8"/>
        <v>777296.48048999999</v>
      </c>
      <c r="Y21" s="40" t="e">
        <f>#REF!+V21-W21</f>
        <v>#REF!</v>
      </c>
      <c r="Z21" s="41" t="e">
        <f>#REF!+V21-W21</f>
        <v>#REF!</v>
      </c>
    </row>
    <row r="22" spans="1:26" ht="38.25" customHeight="1">
      <c r="A22" s="38"/>
      <c r="B22" s="39"/>
      <c r="C22" s="63"/>
      <c r="D22" s="64" t="s">
        <v>433</v>
      </c>
      <c r="E22" s="65" t="s">
        <v>105</v>
      </c>
      <c r="F22" s="22" t="s">
        <v>432</v>
      </c>
      <c r="G22" s="23" t="s">
        <v>463</v>
      </c>
      <c r="H22" s="52">
        <v>5986.6</v>
      </c>
      <c r="I22" s="37">
        <v>5986.6</v>
      </c>
      <c r="J22" s="37">
        <v>1561.67</v>
      </c>
      <c r="K22" s="53">
        <v>1561.67</v>
      </c>
      <c r="L22" s="51">
        <v>48.453000000000003</v>
      </c>
      <c r="M22" s="51">
        <v>32.340000000000003</v>
      </c>
      <c r="N22" s="51">
        <v>14.02</v>
      </c>
      <c r="O22" s="51">
        <v>48.51</v>
      </c>
      <c r="P22" s="147">
        <f t="shared" si="2"/>
        <v>143.32300000000001</v>
      </c>
      <c r="Q22" s="37">
        <f>(H22-J22)*L22</f>
        <v>214401.13329000003</v>
      </c>
      <c r="R22" s="37">
        <f t="shared" si="9"/>
        <v>143102.23620000001</v>
      </c>
      <c r="S22" s="37">
        <f t="shared" si="10"/>
        <v>62037.518600000003</v>
      </c>
      <c r="T22" s="37">
        <f t="shared" si="11"/>
        <v>214653.35430000001</v>
      </c>
      <c r="U22" s="53">
        <f t="shared" si="12"/>
        <v>634194.24239000003</v>
      </c>
      <c r="V22" s="52" t="s">
        <v>47</v>
      </c>
      <c r="W22" s="37"/>
      <c r="X22" s="53"/>
      <c r="Y22" s="40"/>
      <c r="Z22" s="41"/>
    </row>
    <row r="23" spans="1:26" ht="30.75" customHeight="1">
      <c r="A23" s="38" t="s">
        <v>431</v>
      </c>
      <c r="B23" s="39" t="s">
        <v>430</v>
      </c>
      <c r="C23" s="63" t="s">
        <v>429</v>
      </c>
      <c r="D23" s="148"/>
      <c r="E23" s="64" t="s">
        <v>428</v>
      </c>
      <c r="F23" s="149"/>
      <c r="G23" s="23"/>
      <c r="H23" s="52" t="s">
        <v>47</v>
      </c>
      <c r="I23" s="37" t="s">
        <v>47</v>
      </c>
      <c r="J23" s="37" t="s">
        <v>47</v>
      </c>
      <c r="K23" s="53" t="s">
        <v>47</v>
      </c>
      <c r="L23" s="51">
        <f t="shared" ref="L23:P23" si="24">SUM(L24)</f>
        <v>78.938999999999993</v>
      </c>
      <c r="M23" s="51">
        <f t="shared" si="24"/>
        <v>52.625999999999998</v>
      </c>
      <c r="N23" s="51">
        <f t="shared" si="24"/>
        <v>26.312999999999999</v>
      </c>
      <c r="O23" s="51">
        <f t="shared" si="24"/>
        <v>78.938999999999993</v>
      </c>
      <c r="P23" s="51">
        <f t="shared" si="24"/>
        <v>236.81699999999998</v>
      </c>
      <c r="Q23" s="37">
        <f>SUM(Q24)</f>
        <v>144947.00240999999</v>
      </c>
      <c r="R23" s="37">
        <f t="shared" ref="R23:U23" si="25">SUM(R24)</f>
        <v>96631.334940000001</v>
      </c>
      <c r="S23" s="37">
        <f t="shared" si="25"/>
        <v>48315.66747</v>
      </c>
      <c r="T23" s="37">
        <f t="shared" si="25"/>
        <v>144947.00240999999</v>
      </c>
      <c r="U23" s="37">
        <f t="shared" si="25"/>
        <v>434841.00722999999</v>
      </c>
      <c r="V23" s="52">
        <v>48315.67</v>
      </c>
      <c r="W23" s="37">
        <f>T23/3</f>
        <v>48315.667469999993</v>
      </c>
      <c r="X23" s="53">
        <f t="shared" si="8"/>
        <v>531472.34470000002</v>
      </c>
      <c r="Y23" s="40" t="e">
        <f>#REF!+V23-W23</f>
        <v>#REF!</v>
      </c>
      <c r="Z23" s="41" t="e">
        <f>#REF!+V23-W23</f>
        <v>#REF!</v>
      </c>
    </row>
    <row r="24" spans="1:26" ht="38.25" customHeight="1">
      <c r="A24" s="38"/>
      <c r="B24" s="39"/>
      <c r="C24" s="63"/>
      <c r="D24" s="64" t="s">
        <v>428</v>
      </c>
      <c r="E24" s="65" t="s">
        <v>183</v>
      </c>
      <c r="F24" s="22" t="s">
        <v>186</v>
      </c>
      <c r="G24" s="23" t="s">
        <v>463</v>
      </c>
      <c r="H24" s="52">
        <v>3667.19</v>
      </c>
      <c r="I24" s="37">
        <v>3667.19</v>
      </c>
      <c r="J24" s="37">
        <v>1831</v>
      </c>
      <c r="K24" s="53">
        <v>1831</v>
      </c>
      <c r="L24" s="51">
        <v>78.938999999999993</v>
      </c>
      <c r="M24" s="51">
        <v>52.625999999999998</v>
      </c>
      <c r="N24" s="51">
        <v>26.312999999999999</v>
      </c>
      <c r="O24" s="51">
        <v>78.938999999999993</v>
      </c>
      <c r="P24" s="147">
        <f t="shared" si="2"/>
        <v>236.81699999999998</v>
      </c>
      <c r="Q24" s="37">
        <f>(H24-J24)*L24</f>
        <v>144947.00240999999</v>
      </c>
      <c r="R24" s="37">
        <f t="shared" si="9"/>
        <v>96631.334940000001</v>
      </c>
      <c r="S24" s="37">
        <f t="shared" si="10"/>
        <v>48315.66747</v>
      </c>
      <c r="T24" s="37">
        <f t="shared" si="11"/>
        <v>144947.00240999999</v>
      </c>
      <c r="U24" s="53">
        <f t="shared" si="12"/>
        <v>434841.00722999999</v>
      </c>
      <c r="V24" s="52" t="s">
        <v>47</v>
      </c>
      <c r="W24" s="37"/>
      <c r="X24" s="53"/>
      <c r="Y24" s="40"/>
      <c r="Z24" s="41"/>
    </row>
    <row r="25" spans="1:26" ht="30.75" customHeight="1">
      <c r="A25" s="38" t="s">
        <v>94</v>
      </c>
      <c r="B25" s="39" t="s">
        <v>427</v>
      </c>
      <c r="C25" s="63" t="s">
        <v>29</v>
      </c>
      <c r="D25" s="148"/>
      <c r="E25" s="64" t="s">
        <v>426</v>
      </c>
      <c r="F25" s="149"/>
      <c r="G25" s="23"/>
      <c r="H25" s="52" t="s">
        <v>47</v>
      </c>
      <c r="I25" s="37" t="s">
        <v>47</v>
      </c>
      <c r="J25" s="37" t="s">
        <v>47</v>
      </c>
      <c r="K25" s="53" t="s">
        <v>47</v>
      </c>
      <c r="L25" s="51">
        <f t="shared" ref="L25:P25" si="26">SUM(L26)</f>
        <v>238.01999999999998</v>
      </c>
      <c r="M25" s="51">
        <f t="shared" si="26"/>
        <v>100</v>
      </c>
      <c r="N25" s="51">
        <f t="shared" si="26"/>
        <v>65</v>
      </c>
      <c r="O25" s="51">
        <f t="shared" si="26"/>
        <v>241.88</v>
      </c>
      <c r="P25" s="51">
        <f t="shared" si="26"/>
        <v>644.9</v>
      </c>
      <c r="Q25" s="37">
        <f>SUM(Q26)</f>
        <v>1652958.4524000001</v>
      </c>
      <c r="R25" s="37">
        <f t="shared" ref="R25:U25" si="27">SUM(R26)</f>
        <v>694462.00000000012</v>
      </c>
      <c r="S25" s="37">
        <f t="shared" si="27"/>
        <v>451400.30000000005</v>
      </c>
      <c r="T25" s="37">
        <f t="shared" si="27"/>
        <v>1679764.6856000002</v>
      </c>
      <c r="U25" s="37">
        <f t="shared" si="27"/>
        <v>4478585.4380000001</v>
      </c>
      <c r="V25" s="52">
        <v>549250</v>
      </c>
      <c r="W25" s="37">
        <f>T25/3</f>
        <v>559921.56186666677</v>
      </c>
      <c r="X25" s="53">
        <f t="shared" si="8"/>
        <v>5587756.9998666672</v>
      </c>
      <c r="Y25" s="40" t="e">
        <f>#REF!+V25-W25</f>
        <v>#REF!</v>
      </c>
      <c r="Z25" s="41" t="e">
        <f>#REF!+V25-W25</f>
        <v>#REF!</v>
      </c>
    </row>
    <row r="26" spans="1:26" ht="41.25" customHeight="1">
      <c r="A26" s="38"/>
      <c r="B26" s="39"/>
      <c r="C26" s="63"/>
      <c r="D26" s="64" t="s">
        <v>426</v>
      </c>
      <c r="E26" s="65" t="s">
        <v>272</v>
      </c>
      <c r="F26" s="22" t="s">
        <v>425</v>
      </c>
      <c r="G26" s="23" t="s">
        <v>463</v>
      </c>
      <c r="H26" s="52">
        <v>8993.6200000000008</v>
      </c>
      <c r="I26" s="37">
        <v>8993.6200000000008</v>
      </c>
      <c r="J26" s="37">
        <v>2049</v>
      </c>
      <c r="K26" s="53">
        <v>2049</v>
      </c>
      <c r="L26" s="51">
        <v>238.01999999999998</v>
      </c>
      <c r="M26" s="51">
        <v>100</v>
      </c>
      <c r="N26" s="51">
        <v>65</v>
      </c>
      <c r="O26" s="51">
        <v>241.88</v>
      </c>
      <c r="P26" s="147">
        <f t="shared" si="2"/>
        <v>644.9</v>
      </c>
      <c r="Q26" s="37">
        <f>(H26-J26)*L26</f>
        <v>1652958.4524000001</v>
      </c>
      <c r="R26" s="37">
        <f t="shared" si="9"/>
        <v>694462.00000000012</v>
      </c>
      <c r="S26" s="37">
        <f t="shared" si="10"/>
        <v>451400.30000000005</v>
      </c>
      <c r="T26" s="37">
        <f t="shared" si="11"/>
        <v>1679764.6856000002</v>
      </c>
      <c r="U26" s="53">
        <f t="shared" si="12"/>
        <v>4478585.4380000001</v>
      </c>
      <c r="V26" s="52" t="s">
        <v>47</v>
      </c>
      <c r="W26" s="37"/>
      <c r="X26" s="53"/>
      <c r="Y26" s="40"/>
      <c r="Z26" s="41"/>
    </row>
    <row r="27" spans="1:26" ht="30.75" customHeight="1">
      <c r="A27" s="38" t="s">
        <v>88</v>
      </c>
      <c r="B27" s="39" t="s">
        <v>424</v>
      </c>
      <c r="C27" s="63" t="s">
        <v>423</v>
      </c>
      <c r="D27" s="148"/>
      <c r="E27" s="64" t="s">
        <v>34</v>
      </c>
      <c r="F27" s="149"/>
      <c r="G27" s="23"/>
      <c r="H27" s="52" t="s">
        <v>47</v>
      </c>
      <c r="I27" s="37" t="s">
        <v>47</v>
      </c>
      <c r="J27" s="37" t="s">
        <v>47</v>
      </c>
      <c r="K27" s="53" t="s">
        <v>47</v>
      </c>
      <c r="L27" s="51">
        <f t="shared" ref="L27:P27" si="28">SUM(L28:L29)</f>
        <v>271.90499999999997</v>
      </c>
      <c r="M27" s="51">
        <f t="shared" si="28"/>
        <v>181.26999999999998</v>
      </c>
      <c r="N27" s="51">
        <f t="shared" si="28"/>
        <v>90.58</v>
      </c>
      <c r="O27" s="51">
        <f t="shared" si="28"/>
        <v>271.91000000000003</v>
      </c>
      <c r="P27" s="51">
        <f t="shared" si="28"/>
        <v>815.66499999999996</v>
      </c>
      <c r="Q27" s="37">
        <f>SUM(Q28:Q29)</f>
        <v>2576206.9656299995</v>
      </c>
      <c r="R27" s="37">
        <f t="shared" ref="R27:U27" si="29">SUM(R28:R29)</f>
        <v>1717483.6757999999</v>
      </c>
      <c r="S27" s="37">
        <f t="shared" si="29"/>
        <v>858038.5932</v>
      </c>
      <c r="T27" s="37">
        <f t="shared" si="29"/>
        <v>2576261.3418999999</v>
      </c>
      <c r="U27" s="37">
        <f t="shared" si="29"/>
        <v>7727990.5765299993</v>
      </c>
      <c r="V27" s="52">
        <v>858735.65</v>
      </c>
      <c r="W27" s="37">
        <f>T27/3</f>
        <v>858753.78063333326</v>
      </c>
      <c r="X27" s="53">
        <f t="shared" si="8"/>
        <v>9445480.0071633328</v>
      </c>
      <c r="Y27" s="40" t="e">
        <f>#REF!+V27-W27</f>
        <v>#REF!</v>
      </c>
      <c r="Z27" s="41" t="e">
        <f>#REF!+V27-W27</f>
        <v>#REF!</v>
      </c>
    </row>
    <row r="28" spans="1:26" ht="41.25" customHeight="1">
      <c r="A28" s="38"/>
      <c r="B28" s="39"/>
      <c r="C28" s="63"/>
      <c r="D28" s="64" t="s">
        <v>34</v>
      </c>
      <c r="E28" s="65" t="s">
        <v>49</v>
      </c>
      <c r="F28" s="22" t="s">
        <v>33</v>
      </c>
      <c r="G28" s="23" t="s">
        <v>463</v>
      </c>
      <c r="H28" s="52">
        <v>14504.16</v>
      </c>
      <c r="I28" s="37">
        <v>14504.16</v>
      </c>
      <c r="J28" s="37">
        <v>1155.83</v>
      </c>
      <c r="K28" s="53">
        <v>1155.83</v>
      </c>
      <c r="L28" s="51">
        <v>101.547</v>
      </c>
      <c r="M28" s="51">
        <v>67.7</v>
      </c>
      <c r="N28" s="51">
        <v>33.799999999999997</v>
      </c>
      <c r="O28" s="51">
        <v>101.55</v>
      </c>
      <c r="P28" s="147">
        <f t="shared" si="2"/>
        <v>304.59700000000004</v>
      </c>
      <c r="Q28" s="37">
        <f>(H28-J28)*L28</f>
        <v>1355482.8665099998</v>
      </c>
      <c r="R28" s="37">
        <f t="shared" si="9"/>
        <v>903681.94099999999</v>
      </c>
      <c r="S28" s="37">
        <f t="shared" si="10"/>
        <v>451173.55399999995</v>
      </c>
      <c r="T28" s="37">
        <f t="shared" si="11"/>
        <v>1355522.9114999999</v>
      </c>
      <c r="U28" s="53">
        <f t="shared" si="12"/>
        <v>4065861.2730099997</v>
      </c>
      <c r="V28" s="52" t="s">
        <v>47</v>
      </c>
      <c r="W28" s="37"/>
      <c r="X28" s="53"/>
      <c r="Y28" s="40"/>
      <c r="Z28" s="41"/>
    </row>
    <row r="29" spans="1:26" ht="41.25" customHeight="1">
      <c r="A29" s="38"/>
      <c r="B29" s="39"/>
      <c r="C29" s="63"/>
      <c r="D29" s="64" t="s">
        <v>34</v>
      </c>
      <c r="E29" s="65" t="s">
        <v>49</v>
      </c>
      <c r="F29" s="22" t="s">
        <v>422</v>
      </c>
      <c r="G29" s="23" t="s">
        <v>463</v>
      </c>
      <c r="H29" s="52">
        <v>8321.4699999999993</v>
      </c>
      <c r="I29" s="37">
        <v>8321.4699999999993</v>
      </c>
      <c r="J29" s="37">
        <v>1155.83</v>
      </c>
      <c r="K29" s="53">
        <v>1155.83</v>
      </c>
      <c r="L29" s="51">
        <v>170.358</v>
      </c>
      <c r="M29" s="51">
        <v>113.57</v>
      </c>
      <c r="N29" s="51">
        <v>56.78</v>
      </c>
      <c r="O29" s="51">
        <v>170.36</v>
      </c>
      <c r="P29" s="147">
        <f t="shared" si="2"/>
        <v>511.06799999999998</v>
      </c>
      <c r="Q29" s="37">
        <f>(H29-J29)*L29</f>
        <v>1220724.0991199999</v>
      </c>
      <c r="R29" s="37">
        <f t="shared" si="9"/>
        <v>813801.73479999986</v>
      </c>
      <c r="S29" s="37">
        <f t="shared" si="10"/>
        <v>406865.0392</v>
      </c>
      <c r="T29" s="37">
        <f t="shared" si="11"/>
        <v>1220738.4304</v>
      </c>
      <c r="U29" s="53">
        <f t="shared" si="12"/>
        <v>3662129.3035199996</v>
      </c>
      <c r="V29" s="52" t="s">
        <v>47</v>
      </c>
      <c r="W29" s="37"/>
      <c r="X29" s="53"/>
      <c r="Y29" s="40"/>
      <c r="Z29" s="41"/>
    </row>
    <row r="30" spans="1:26" ht="30.75" customHeight="1">
      <c r="A30" s="38" t="s">
        <v>94</v>
      </c>
      <c r="B30" s="39" t="s">
        <v>421</v>
      </c>
      <c r="C30" s="63" t="s">
        <v>20</v>
      </c>
      <c r="D30" s="148"/>
      <c r="E30" s="64" t="s">
        <v>420</v>
      </c>
      <c r="F30" s="149"/>
      <c r="G30" s="23"/>
      <c r="H30" s="52" t="s">
        <v>47</v>
      </c>
      <c r="I30" s="37" t="s">
        <v>47</v>
      </c>
      <c r="J30" s="37" t="s">
        <v>47</v>
      </c>
      <c r="K30" s="53" t="s">
        <v>47</v>
      </c>
      <c r="L30" s="51">
        <f t="shared" ref="L30:P30" si="30">SUM(L31)</f>
        <v>3223.8820000000001</v>
      </c>
      <c r="M30" s="51">
        <f t="shared" si="30"/>
        <v>2095.17</v>
      </c>
      <c r="N30" s="51">
        <f t="shared" si="30"/>
        <v>1010.54</v>
      </c>
      <c r="O30" s="51">
        <f t="shared" si="30"/>
        <v>3248.67</v>
      </c>
      <c r="P30" s="51">
        <f t="shared" si="30"/>
        <v>9578.2619999999988</v>
      </c>
      <c r="Q30" s="37">
        <f>SUM(Q31)</f>
        <v>6724792.1802599998</v>
      </c>
      <c r="R30" s="37">
        <f t="shared" ref="R30:U30" si="31">SUM(R31)</f>
        <v>4370377.9580999995</v>
      </c>
      <c r="S30" s="37">
        <f t="shared" si="31"/>
        <v>2107915.7021999997</v>
      </c>
      <c r="T30" s="37">
        <f t="shared" si="31"/>
        <v>6776498.2130999994</v>
      </c>
      <c r="U30" s="37">
        <f t="shared" si="31"/>
        <v>19979584.053659998</v>
      </c>
      <c r="V30" s="52">
        <v>2230318.0699999998</v>
      </c>
      <c r="W30" s="37">
        <f>T30/3</f>
        <v>2258832.7376999999</v>
      </c>
      <c r="X30" s="53">
        <f t="shared" si="8"/>
        <v>24468734.861359999</v>
      </c>
      <c r="Y30" s="40" t="e">
        <f>#REF!+V30-W30</f>
        <v>#REF!</v>
      </c>
      <c r="Z30" s="41" t="e">
        <f>#REF!+V30-W30</f>
        <v>#REF!</v>
      </c>
    </row>
    <row r="31" spans="1:26" ht="35.25" customHeight="1">
      <c r="A31" s="38"/>
      <c r="B31" s="39"/>
      <c r="C31" s="63"/>
      <c r="D31" s="64" t="s">
        <v>420</v>
      </c>
      <c r="E31" s="65" t="s">
        <v>132</v>
      </c>
      <c r="F31" s="22" t="s">
        <v>419</v>
      </c>
      <c r="G31" s="23" t="s">
        <v>463</v>
      </c>
      <c r="H31" s="52">
        <v>3807.93</v>
      </c>
      <c r="I31" s="37">
        <v>3807.93</v>
      </c>
      <c r="J31" s="37">
        <v>1722</v>
      </c>
      <c r="K31" s="53">
        <v>1722</v>
      </c>
      <c r="L31" s="51">
        <v>3223.8820000000001</v>
      </c>
      <c r="M31" s="51">
        <v>2095.17</v>
      </c>
      <c r="N31" s="51">
        <v>1010.54</v>
      </c>
      <c r="O31" s="51">
        <v>3248.67</v>
      </c>
      <c r="P31" s="147">
        <f t="shared" si="2"/>
        <v>9578.2619999999988</v>
      </c>
      <c r="Q31" s="37">
        <f>(H31-J31)*L31</f>
        <v>6724792.1802599998</v>
      </c>
      <c r="R31" s="37">
        <f t="shared" si="9"/>
        <v>4370377.9580999995</v>
      </c>
      <c r="S31" s="37">
        <f t="shared" si="10"/>
        <v>2107915.7021999997</v>
      </c>
      <c r="T31" s="37">
        <f t="shared" si="11"/>
        <v>6776498.2130999994</v>
      </c>
      <c r="U31" s="53">
        <f t="shared" si="12"/>
        <v>19979584.053659998</v>
      </c>
      <c r="V31" s="52" t="s">
        <v>47</v>
      </c>
      <c r="W31" s="37"/>
      <c r="X31" s="53"/>
      <c r="Y31" s="40"/>
      <c r="Z31" s="41"/>
    </row>
    <row r="32" spans="1:26" ht="30.75" customHeight="1">
      <c r="A32" s="38" t="s">
        <v>88</v>
      </c>
      <c r="B32" s="39" t="s">
        <v>418</v>
      </c>
      <c r="C32" s="63" t="s">
        <v>21</v>
      </c>
      <c r="D32" s="148"/>
      <c r="E32" s="64" t="s">
        <v>417</v>
      </c>
      <c r="F32" s="149"/>
      <c r="G32" s="23"/>
      <c r="H32" s="52" t="s">
        <v>47</v>
      </c>
      <c r="I32" s="37" t="s">
        <v>47</v>
      </c>
      <c r="J32" s="37" t="s">
        <v>47</v>
      </c>
      <c r="K32" s="53" t="s">
        <v>47</v>
      </c>
      <c r="L32" s="51">
        <f t="shared" ref="L32:P32" si="32">SUM(L33:L35)</f>
        <v>191315.82400000002</v>
      </c>
      <c r="M32" s="51">
        <f t="shared" si="32"/>
        <v>198864.28</v>
      </c>
      <c r="N32" s="51">
        <f t="shared" si="32"/>
        <v>150169.23000000001</v>
      </c>
      <c r="O32" s="51">
        <f t="shared" si="32"/>
        <v>171365.27000000002</v>
      </c>
      <c r="P32" s="51">
        <f t="shared" si="32"/>
        <v>711714.60400000005</v>
      </c>
      <c r="Q32" s="37">
        <f>SUM(Q33:Q35)</f>
        <v>24229792.07564</v>
      </c>
      <c r="R32" s="37">
        <f t="shared" ref="R32:U32" si="33">SUM(R33:R35)</f>
        <v>16207662.3144</v>
      </c>
      <c r="S32" s="37">
        <f t="shared" si="33"/>
        <v>9552723.1429000013</v>
      </c>
      <c r="T32" s="37">
        <f t="shared" si="33"/>
        <v>20643127.152100001</v>
      </c>
      <c r="U32" s="37">
        <f t="shared" si="33"/>
        <v>70633304.685039997</v>
      </c>
      <c r="V32" s="52">
        <v>7559700.2800000003</v>
      </c>
      <c r="W32" s="37">
        <f>T32/3</f>
        <v>6881042.3840333335</v>
      </c>
      <c r="X32" s="53">
        <f t="shared" si="8"/>
        <v>85074047.349073336</v>
      </c>
      <c r="Y32" s="40" t="e">
        <f>#REF!+V32-W32</f>
        <v>#REF!</v>
      </c>
      <c r="Z32" s="41" t="e">
        <f>#REF!+V32-W32</f>
        <v>#REF!</v>
      </c>
    </row>
    <row r="33" spans="1:26" ht="35.25" customHeight="1">
      <c r="A33" s="38"/>
      <c r="B33" s="39"/>
      <c r="C33" s="63"/>
      <c r="D33" s="64" t="s">
        <v>417</v>
      </c>
      <c r="E33" s="65" t="s">
        <v>416</v>
      </c>
      <c r="F33" s="22" t="s">
        <v>48</v>
      </c>
      <c r="G33" s="23" t="s">
        <v>463</v>
      </c>
      <c r="H33" s="52">
        <v>2194.06</v>
      </c>
      <c r="I33" s="37">
        <v>2194.06</v>
      </c>
      <c r="J33" s="37">
        <v>1670.83</v>
      </c>
      <c r="K33" s="53">
        <v>1670.83</v>
      </c>
      <c r="L33" s="51">
        <v>36972.735999999997</v>
      </c>
      <c r="M33" s="51">
        <v>20151.46</v>
      </c>
      <c r="N33" s="51">
        <v>9752.09</v>
      </c>
      <c r="O33" s="51">
        <v>30948.13</v>
      </c>
      <c r="P33" s="147">
        <f t="shared" si="2"/>
        <v>97824.415999999997</v>
      </c>
      <c r="Q33" s="37">
        <f>(H33-J33)*L33</f>
        <v>19345244.657279998</v>
      </c>
      <c r="R33" s="37">
        <f t="shared" si="9"/>
        <v>10543848.4158</v>
      </c>
      <c r="S33" s="37">
        <f t="shared" si="10"/>
        <v>5102586.0507000005</v>
      </c>
      <c r="T33" s="37">
        <f t="shared" si="11"/>
        <v>16192990.059900001</v>
      </c>
      <c r="U33" s="53">
        <f t="shared" si="12"/>
        <v>51184669.183679998</v>
      </c>
      <c r="V33" s="52" t="s">
        <v>47</v>
      </c>
      <c r="W33" s="37"/>
      <c r="X33" s="53"/>
      <c r="Y33" s="40"/>
      <c r="Z33" s="41"/>
    </row>
    <row r="34" spans="1:26" ht="35.25" customHeight="1">
      <c r="A34" s="38"/>
      <c r="B34" s="39"/>
      <c r="C34" s="63"/>
      <c r="D34" s="64" t="s">
        <v>417</v>
      </c>
      <c r="E34" s="65" t="s">
        <v>416</v>
      </c>
      <c r="F34" s="22" t="s">
        <v>48</v>
      </c>
      <c r="G34" s="23" t="s">
        <v>464</v>
      </c>
      <c r="H34" s="52">
        <v>2194.06</v>
      </c>
      <c r="I34" s="37">
        <v>2194.06</v>
      </c>
      <c r="J34" s="37">
        <v>1670.83</v>
      </c>
      <c r="K34" s="53">
        <v>1670.83</v>
      </c>
      <c r="L34" s="51">
        <v>8723.0920000000006</v>
      </c>
      <c r="M34" s="51">
        <v>10115.82</v>
      </c>
      <c r="N34" s="51">
        <v>7948.14</v>
      </c>
      <c r="O34" s="51">
        <v>7948.14</v>
      </c>
      <c r="P34" s="147">
        <f t="shared" si="2"/>
        <v>34735.192000000003</v>
      </c>
      <c r="Q34" s="37">
        <f>(H34-J34)*L34</f>
        <v>4564183.4271600004</v>
      </c>
      <c r="R34" s="37">
        <f t="shared" si="9"/>
        <v>5292900.4985999996</v>
      </c>
      <c r="S34" s="37">
        <f t="shared" si="10"/>
        <v>4158705.2922000005</v>
      </c>
      <c r="T34" s="37">
        <f t="shared" si="11"/>
        <v>4158705.2922000005</v>
      </c>
      <c r="U34" s="53">
        <f t="shared" si="12"/>
        <v>18174494.510159999</v>
      </c>
      <c r="V34" s="52" t="s">
        <v>47</v>
      </c>
      <c r="W34" s="37"/>
      <c r="X34" s="53"/>
      <c r="Y34" s="40"/>
      <c r="Z34" s="41"/>
    </row>
    <row r="35" spans="1:26" ht="35.25" customHeight="1">
      <c r="A35" s="38"/>
      <c r="B35" s="39"/>
      <c r="C35" s="63"/>
      <c r="D35" s="64" t="s">
        <v>417</v>
      </c>
      <c r="E35" s="65" t="s">
        <v>416</v>
      </c>
      <c r="F35" s="22" t="s">
        <v>48</v>
      </c>
      <c r="G35" s="23" t="s">
        <v>44</v>
      </c>
      <c r="H35" s="52">
        <v>35</v>
      </c>
      <c r="I35" s="37">
        <v>35</v>
      </c>
      <c r="J35" s="37">
        <v>32.799999999999997</v>
      </c>
      <c r="K35" s="53">
        <v>32.799999999999997</v>
      </c>
      <c r="L35" s="51">
        <v>145619.99600000001</v>
      </c>
      <c r="M35" s="51">
        <v>168597</v>
      </c>
      <c r="N35" s="51">
        <v>132469</v>
      </c>
      <c r="O35" s="51">
        <v>132469</v>
      </c>
      <c r="P35" s="147">
        <f t="shared" si="2"/>
        <v>579154.99600000004</v>
      </c>
      <c r="Q35" s="37">
        <f>(H35-J35)*L35</f>
        <v>320363.99120000046</v>
      </c>
      <c r="R35" s="37">
        <f t="shared" si="9"/>
        <v>370913.40000000049</v>
      </c>
      <c r="S35" s="37">
        <f t="shared" si="10"/>
        <v>291431.8000000004</v>
      </c>
      <c r="T35" s="37">
        <f t="shared" si="11"/>
        <v>291431.8000000004</v>
      </c>
      <c r="U35" s="53">
        <f t="shared" si="12"/>
        <v>1274140.9912000017</v>
      </c>
      <c r="V35" s="52" t="s">
        <v>47</v>
      </c>
      <c r="W35" s="37"/>
      <c r="X35" s="53"/>
      <c r="Y35" s="40"/>
      <c r="Z35" s="41"/>
    </row>
    <row r="36" spans="1:26" ht="30.75" customHeight="1">
      <c r="A36" s="38" t="s">
        <v>88</v>
      </c>
      <c r="B36" s="39" t="s">
        <v>415</v>
      </c>
      <c r="C36" s="63" t="s">
        <v>414</v>
      </c>
      <c r="D36" s="148"/>
      <c r="E36" s="64" t="s">
        <v>411</v>
      </c>
      <c r="F36" s="149"/>
      <c r="G36" s="23"/>
      <c r="H36" s="52" t="s">
        <v>47</v>
      </c>
      <c r="I36" s="37" t="s">
        <v>47</v>
      </c>
      <c r="J36" s="37" t="s">
        <v>47</v>
      </c>
      <c r="K36" s="53" t="s">
        <v>47</v>
      </c>
      <c r="L36" s="51">
        <f t="shared" ref="L36:P36" si="34">SUM(L37:L40)</f>
        <v>24528.835999999999</v>
      </c>
      <c r="M36" s="51">
        <f t="shared" si="34"/>
        <v>17372.188000000002</v>
      </c>
      <c r="N36" s="51">
        <f t="shared" si="34"/>
        <v>10511.893</v>
      </c>
      <c r="O36" s="51">
        <f t="shared" si="34"/>
        <v>21676.017</v>
      </c>
      <c r="P36" s="51">
        <f t="shared" si="34"/>
        <v>74088.934000000008</v>
      </c>
      <c r="Q36" s="37">
        <f>SUM(Q37:Q40)</f>
        <v>8455286.3416600022</v>
      </c>
      <c r="R36" s="37">
        <f t="shared" ref="R36:U36" si="35">SUM(R37:R40)</f>
        <v>5292421.58978</v>
      </c>
      <c r="S36" s="37">
        <f t="shared" si="35"/>
        <v>2493792.9733799999</v>
      </c>
      <c r="T36" s="37">
        <f t="shared" si="35"/>
        <v>7653436.9276200011</v>
      </c>
      <c r="U36" s="37">
        <f t="shared" si="35"/>
        <v>23894937.83244</v>
      </c>
      <c r="V36" s="52">
        <v>2929446.14</v>
      </c>
      <c r="W36" s="37">
        <f>T36/3</f>
        <v>2551145.6425400004</v>
      </c>
      <c r="X36" s="53">
        <f t="shared" si="8"/>
        <v>29375529.614980001</v>
      </c>
      <c r="Y36" s="40" t="e">
        <f>#REF!+V36-W36</f>
        <v>#REF!</v>
      </c>
      <c r="Z36" s="41" t="e">
        <f>#REF!+V36-W36</f>
        <v>#REF!</v>
      </c>
    </row>
    <row r="37" spans="1:26" ht="64.5" customHeight="1">
      <c r="A37" s="38"/>
      <c r="B37" s="39"/>
      <c r="C37" s="63"/>
      <c r="D37" s="64" t="s">
        <v>411</v>
      </c>
      <c r="E37" s="65" t="s">
        <v>90</v>
      </c>
      <c r="F37" s="22" t="s">
        <v>413</v>
      </c>
      <c r="G37" s="23" t="s">
        <v>463</v>
      </c>
      <c r="H37" s="52">
        <v>7015.56</v>
      </c>
      <c r="I37" s="37">
        <v>7015.56</v>
      </c>
      <c r="J37" s="37">
        <v>2580</v>
      </c>
      <c r="K37" s="53">
        <v>2580</v>
      </c>
      <c r="L37" s="51">
        <v>139.26599999999999</v>
      </c>
      <c r="M37" s="51">
        <v>92.843999999999994</v>
      </c>
      <c r="N37" s="51">
        <v>46.421999999999997</v>
      </c>
      <c r="O37" s="51">
        <v>139.26599999999999</v>
      </c>
      <c r="P37" s="147">
        <f t="shared" si="2"/>
        <v>417.798</v>
      </c>
      <c r="Q37" s="37">
        <f>(H37-J37)*L37</f>
        <v>617722.69896000007</v>
      </c>
      <c r="R37" s="37">
        <f t="shared" si="9"/>
        <v>411815.13264000003</v>
      </c>
      <c r="S37" s="37">
        <f t="shared" si="10"/>
        <v>205907.56632000001</v>
      </c>
      <c r="T37" s="37">
        <f t="shared" si="11"/>
        <v>617722.69896000007</v>
      </c>
      <c r="U37" s="53">
        <f t="shared" si="12"/>
        <v>1853168.0968800001</v>
      </c>
      <c r="V37" s="52" t="s">
        <v>47</v>
      </c>
      <c r="W37" s="37"/>
      <c r="X37" s="53"/>
      <c r="Y37" s="40"/>
      <c r="Z37" s="41"/>
    </row>
    <row r="38" spans="1:26" ht="78" customHeight="1">
      <c r="A38" s="38"/>
      <c r="B38" s="39"/>
      <c r="C38" s="63"/>
      <c r="D38" s="64" t="s">
        <v>411</v>
      </c>
      <c r="E38" s="65" t="s">
        <v>90</v>
      </c>
      <c r="F38" s="22" t="s">
        <v>412</v>
      </c>
      <c r="G38" s="23" t="s">
        <v>463</v>
      </c>
      <c r="H38" s="52">
        <v>3219.46</v>
      </c>
      <c r="I38" s="37">
        <v>3219.46</v>
      </c>
      <c r="J38" s="37">
        <v>2580</v>
      </c>
      <c r="K38" s="53">
        <v>2580</v>
      </c>
      <c r="L38" s="51">
        <v>10786.417000000001</v>
      </c>
      <c r="M38" s="51">
        <v>6463.5</v>
      </c>
      <c r="N38" s="51">
        <v>2743.29</v>
      </c>
      <c r="O38" s="51">
        <v>9726.2000000000007</v>
      </c>
      <c r="P38" s="147">
        <f t="shared" si="2"/>
        <v>29719.407000000003</v>
      </c>
      <c r="Q38" s="37">
        <f>(H38-J38)*L38</f>
        <v>6897482.2148200013</v>
      </c>
      <c r="R38" s="37">
        <f t="shared" si="9"/>
        <v>4133149.7100000004</v>
      </c>
      <c r="S38" s="37">
        <f t="shared" si="10"/>
        <v>1754224.2234</v>
      </c>
      <c r="T38" s="37">
        <f t="shared" si="11"/>
        <v>6219515.8520000009</v>
      </c>
      <c r="U38" s="53">
        <f t="shared" si="12"/>
        <v>19004372.000220001</v>
      </c>
      <c r="V38" s="52" t="s">
        <v>47</v>
      </c>
      <c r="W38" s="37"/>
      <c r="X38" s="53"/>
      <c r="Y38" s="40"/>
      <c r="Z38" s="41"/>
    </row>
    <row r="39" spans="1:26" ht="38.25" customHeight="1">
      <c r="A39" s="38"/>
      <c r="B39" s="39"/>
      <c r="C39" s="63"/>
      <c r="D39" s="64" t="s">
        <v>411</v>
      </c>
      <c r="E39" s="65" t="s">
        <v>90</v>
      </c>
      <c r="F39" s="22" t="s">
        <v>46</v>
      </c>
      <c r="G39" s="23" t="s">
        <v>464</v>
      </c>
      <c r="H39" s="52">
        <v>3219.46</v>
      </c>
      <c r="I39" s="37">
        <v>3219.46</v>
      </c>
      <c r="J39" s="37">
        <v>2580</v>
      </c>
      <c r="K39" s="53">
        <v>2580</v>
      </c>
      <c r="L39" s="51">
        <v>842.10300000000007</v>
      </c>
      <c r="M39" s="51">
        <v>669.55399999999997</v>
      </c>
      <c r="N39" s="51">
        <v>478.041</v>
      </c>
      <c r="O39" s="51">
        <v>731.13099999999997</v>
      </c>
      <c r="P39" s="147">
        <f t="shared" si="2"/>
        <v>2720.8290000000002</v>
      </c>
      <c r="Q39" s="37">
        <f>(H39-J39)*L39</f>
        <v>538491.18438000011</v>
      </c>
      <c r="R39" s="37">
        <f t="shared" si="9"/>
        <v>428153.00083999999</v>
      </c>
      <c r="S39" s="37">
        <f t="shared" si="10"/>
        <v>305688.09786000004</v>
      </c>
      <c r="T39" s="37">
        <f t="shared" si="11"/>
        <v>467529.02925999998</v>
      </c>
      <c r="U39" s="53">
        <f t="shared" si="12"/>
        <v>1739861.3123400002</v>
      </c>
      <c r="V39" s="52" t="s">
        <v>47</v>
      </c>
      <c r="W39" s="37"/>
      <c r="X39" s="53"/>
      <c r="Y39" s="40"/>
      <c r="Z39" s="41"/>
    </row>
    <row r="40" spans="1:26" ht="41.25" customHeight="1">
      <c r="A40" s="38"/>
      <c r="B40" s="39"/>
      <c r="C40" s="63"/>
      <c r="D40" s="64" t="s">
        <v>411</v>
      </c>
      <c r="E40" s="65" t="s">
        <v>90</v>
      </c>
      <c r="F40" s="22" t="s">
        <v>46</v>
      </c>
      <c r="G40" s="23" t="s">
        <v>44</v>
      </c>
      <c r="H40" s="52">
        <v>85.69</v>
      </c>
      <c r="I40" s="37">
        <v>85.69</v>
      </c>
      <c r="J40" s="37">
        <v>54.22</v>
      </c>
      <c r="K40" s="53">
        <v>54.22</v>
      </c>
      <c r="L40" s="51">
        <v>12761.05</v>
      </c>
      <c r="M40" s="51">
        <v>10146.290000000001</v>
      </c>
      <c r="N40" s="51">
        <v>7244.14</v>
      </c>
      <c r="O40" s="51">
        <v>11079.42</v>
      </c>
      <c r="P40" s="147">
        <f t="shared" si="2"/>
        <v>41230.9</v>
      </c>
      <c r="Q40" s="37">
        <f>(H40-J40)*L40</f>
        <v>401590.24349999998</v>
      </c>
      <c r="R40" s="37">
        <f t="shared" si="9"/>
        <v>319303.7463</v>
      </c>
      <c r="S40" s="37">
        <f t="shared" si="10"/>
        <v>227973.0858</v>
      </c>
      <c r="T40" s="37">
        <f t="shared" si="11"/>
        <v>348669.34739999997</v>
      </c>
      <c r="U40" s="53">
        <f t="shared" si="12"/>
        <v>1297536.423</v>
      </c>
      <c r="V40" s="52" t="s">
        <v>47</v>
      </c>
      <c r="W40" s="37"/>
      <c r="X40" s="53"/>
      <c r="Y40" s="40"/>
      <c r="Z40" s="41"/>
    </row>
    <row r="41" spans="1:26" ht="30.75" customHeight="1">
      <c r="A41" s="38" t="s">
        <v>94</v>
      </c>
      <c r="B41" s="39" t="s">
        <v>410</v>
      </c>
      <c r="C41" s="63" t="s">
        <v>409</v>
      </c>
      <c r="D41" s="148"/>
      <c r="E41" s="64" t="s">
        <v>408</v>
      </c>
      <c r="F41" s="149"/>
      <c r="G41" s="23"/>
      <c r="H41" s="52" t="s">
        <v>47</v>
      </c>
      <c r="I41" s="37" t="s">
        <v>47</v>
      </c>
      <c r="J41" s="37" t="s">
        <v>47</v>
      </c>
      <c r="K41" s="53" t="s">
        <v>47</v>
      </c>
      <c r="L41" s="51">
        <f t="shared" ref="L41:P41" si="36">SUM(L42:L44)</f>
        <v>267462</v>
      </c>
      <c r="M41" s="51">
        <f t="shared" si="36"/>
        <v>225232.74</v>
      </c>
      <c r="N41" s="51">
        <f t="shared" si="36"/>
        <v>149604.47</v>
      </c>
      <c r="O41" s="51">
        <f t="shared" si="36"/>
        <v>256379.36</v>
      </c>
      <c r="P41" s="51">
        <f t="shared" si="36"/>
        <v>898678.57</v>
      </c>
      <c r="Q41" s="37">
        <f>SUM(Q42:Q44)</f>
        <v>6572140.7799999854</v>
      </c>
      <c r="R41" s="37">
        <f t="shared" ref="R41:U41" si="37">SUM(R42:R44)</f>
        <v>3423600.7913999921</v>
      </c>
      <c r="S41" s="37">
        <f t="shared" si="37"/>
        <v>1582915.6366999964</v>
      </c>
      <c r="T41" s="37">
        <f t="shared" si="37"/>
        <v>5640675.5895999875</v>
      </c>
      <c r="U41" s="37">
        <f t="shared" si="37"/>
        <v>17219332.797699962</v>
      </c>
      <c r="V41" s="52">
        <v>2252073.11</v>
      </c>
      <c r="W41" s="37">
        <f>T41/3</f>
        <v>1880225.1965333291</v>
      </c>
      <c r="X41" s="53">
        <f t="shared" si="8"/>
        <v>21351631.104233291</v>
      </c>
      <c r="Y41" s="40" t="e">
        <f>#REF!+V41-W41</f>
        <v>#REF!</v>
      </c>
      <c r="Z41" s="41" t="e">
        <f>#REF!+V41-W41</f>
        <v>#REF!</v>
      </c>
    </row>
    <row r="42" spans="1:26" ht="38.25" customHeight="1">
      <c r="A42" s="38"/>
      <c r="B42" s="39"/>
      <c r="C42" s="63"/>
      <c r="D42" s="64" t="s">
        <v>408</v>
      </c>
      <c r="E42" s="65" t="s">
        <v>407</v>
      </c>
      <c r="F42" s="22" t="s">
        <v>48</v>
      </c>
      <c r="G42" s="23" t="s">
        <v>463</v>
      </c>
      <c r="H42" s="52">
        <v>1132.0899999999999</v>
      </c>
      <c r="I42" s="37">
        <v>1132.0899999999999</v>
      </c>
      <c r="J42" s="37">
        <v>1064.17</v>
      </c>
      <c r="K42" s="53">
        <v>1064.17</v>
      </c>
      <c r="L42" s="51">
        <v>84436</v>
      </c>
      <c r="M42" s="51">
        <v>37718</v>
      </c>
      <c r="N42" s="51">
        <v>14139</v>
      </c>
      <c r="O42" s="51">
        <v>70469</v>
      </c>
      <c r="P42" s="147">
        <f t="shared" si="2"/>
        <v>206762</v>
      </c>
      <c r="Q42" s="37">
        <f>(H42-J42)*L42</f>
        <v>5734893.1199999871</v>
      </c>
      <c r="R42" s="37">
        <f t="shared" si="9"/>
        <v>2561806.559999994</v>
      </c>
      <c r="S42" s="37">
        <f t="shared" si="10"/>
        <v>960320.87999999779</v>
      </c>
      <c r="T42" s="37">
        <f t="shared" si="11"/>
        <v>4786254.4799999893</v>
      </c>
      <c r="U42" s="53">
        <f t="shared" si="12"/>
        <v>14043275.039999969</v>
      </c>
      <c r="V42" s="52" t="s">
        <v>47</v>
      </c>
      <c r="W42" s="37"/>
      <c r="X42" s="53"/>
      <c r="Y42" s="40"/>
      <c r="Z42" s="41"/>
    </row>
    <row r="43" spans="1:26" ht="38.25" customHeight="1">
      <c r="A43" s="38"/>
      <c r="B43" s="39"/>
      <c r="C43" s="63"/>
      <c r="D43" s="64" t="s">
        <v>408</v>
      </c>
      <c r="E43" s="65" t="s">
        <v>407</v>
      </c>
      <c r="F43" s="22" t="s">
        <v>48</v>
      </c>
      <c r="G43" s="23" t="s">
        <v>464</v>
      </c>
      <c r="H43" s="52">
        <v>1132.0899999999999</v>
      </c>
      <c r="I43" s="37">
        <v>1132.0899999999999</v>
      </c>
      <c r="J43" s="37">
        <v>1064.17</v>
      </c>
      <c r="K43" s="53">
        <v>1064.17</v>
      </c>
      <c r="L43" s="51">
        <v>10780</v>
      </c>
      <c r="M43" s="51">
        <v>11104</v>
      </c>
      <c r="N43" s="51">
        <v>8022</v>
      </c>
      <c r="O43" s="51">
        <v>11009</v>
      </c>
      <c r="P43" s="147">
        <f t="shared" si="2"/>
        <v>40915</v>
      </c>
      <c r="Q43" s="37">
        <f>(H43-J43)*L43</f>
        <v>732177.59999999835</v>
      </c>
      <c r="R43" s="37">
        <f t="shared" si="9"/>
        <v>754183.6799999983</v>
      </c>
      <c r="S43" s="37">
        <f t="shared" si="10"/>
        <v>544854.23999999871</v>
      </c>
      <c r="T43" s="37">
        <f t="shared" si="11"/>
        <v>747731.27999999828</v>
      </c>
      <c r="U43" s="53">
        <f t="shared" si="12"/>
        <v>2778946.7999999938</v>
      </c>
      <c r="V43" s="52" t="s">
        <v>47</v>
      </c>
      <c r="W43" s="37"/>
      <c r="X43" s="53"/>
      <c r="Y43" s="40"/>
      <c r="Z43" s="41"/>
    </row>
    <row r="44" spans="1:26" ht="38.25" customHeight="1">
      <c r="A44" s="38"/>
      <c r="B44" s="39"/>
      <c r="C44" s="63"/>
      <c r="D44" s="64" t="s">
        <v>408</v>
      </c>
      <c r="E44" s="65" t="s">
        <v>407</v>
      </c>
      <c r="F44" s="22" t="s">
        <v>48</v>
      </c>
      <c r="G44" s="23" t="s">
        <v>44</v>
      </c>
      <c r="H44" s="52">
        <v>10.44</v>
      </c>
      <c r="I44" s="37">
        <v>10.44</v>
      </c>
      <c r="J44" s="37">
        <v>9.83</v>
      </c>
      <c r="K44" s="53">
        <v>9.83</v>
      </c>
      <c r="L44" s="51">
        <v>172246</v>
      </c>
      <c r="M44" s="51">
        <v>176410.74</v>
      </c>
      <c r="N44" s="51">
        <v>127443.47</v>
      </c>
      <c r="O44" s="51">
        <v>174901.36</v>
      </c>
      <c r="P44" s="147">
        <f t="shared" si="2"/>
        <v>651001.56999999995</v>
      </c>
      <c r="Q44" s="37">
        <f>(H44-J44)*L44</f>
        <v>105070.0599999999</v>
      </c>
      <c r="R44" s="37">
        <f t="shared" si="9"/>
        <v>107610.55139999989</v>
      </c>
      <c r="S44" s="37">
        <f t="shared" si="10"/>
        <v>77740.516699999935</v>
      </c>
      <c r="T44" s="37">
        <f t="shared" si="11"/>
        <v>106689.8295999999</v>
      </c>
      <c r="U44" s="53">
        <f t="shared" si="12"/>
        <v>397110.95769999962</v>
      </c>
      <c r="V44" s="52" t="s">
        <v>47</v>
      </c>
      <c r="W44" s="37"/>
      <c r="X44" s="53"/>
      <c r="Y44" s="40"/>
      <c r="Z44" s="41"/>
    </row>
    <row r="45" spans="1:26" ht="30.75" customHeight="1">
      <c r="A45" s="38" t="s">
        <v>253</v>
      </c>
      <c r="B45" s="39" t="s">
        <v>406</v>
      </c>
      <c r="C45" s="63" t="s">
        <v>405</v>
      </c>
      <c r="D45" s="148"/>
      <c r="E45" s="64" t="s">
        <v>402</v>
      </c>
      <c r="F45" s="149"/>
      <c r="G45" s="23"/>
      <c r="H45" s="52" t="s">
        <v>47</v>
      </c>
      <c r="I45" s="37" t="s">
        <v>47</v>
      </c>
      <c r="J45" s="37" t="s">
        <v>47</v>
      </c>
      <c r="K45" s="53" t="s">
        <v>47</v>
      </c>
      <c r="L45" s="51">
        <f t="shared" ref="L45:P45" si="38">SUM(L46:L48)</f>
        <v>306.24</v>
      </c>
      <c r="M45" s="51">
        <f t="shared" si="38"/>
        <v>195.68</v>
      </c>
      <c r="N45" s="51">
        <f t="shared" si="38"/>
        <v>160.89000000000001</v>
      </c>
      <c r="O45" s="51">
        <f t="shared" si="38"/>
        <v>210.45</v>
      </c>
      <c r="P45" s="51">
        <f t="shared" si="38"/>
        <v>873.26</v>
      </c>
      <c r="Q45" s="37">
        <f>SUM(Q46:Q48)</f>
        <v>1503585.1642000002</v>
      </c>
      <c r="R45" s="37">
        <f t="shared" ref="R45:U45" si="39">SUM(R46:R48)</f>
        <v>949930.43190000008</v>
      </c>
      <c r="S45" s="37">
        <f t="shared" si="39"/>
        <v>780322.91100000008</v>
      </c>
      <c r="T45" s="37">
        <f t="shared" si="39"/>
        <v>1032393.2067</v>
      </c>
      <c r="U45" s="37">
        <f t="shared" si="39"/>
        <v>4266231.7138</v>
      </c>
      <c r="V45" s="52">
        <v>510744.45</v>
      </c>
      <c r="W45" s="37">
        <f>T45/3</f>
        <v>344131.06890000001</v>
      </c>
      <c r="X45" s="53">
        <f t="shared" si="8"/>
        <v>5121107.2327000005</v>
      </c>
      <c r="Y45" s="40" t="e">
        <f>#REF!+V45-W45</f>
        <v>#REF!</v>
      </c>
      <c r="Z45" s="41" t="e">
        <f>#REF!+V45-W45</f>
        <v>#REF!</v>
      </c>
    </row>
    <row r="46" spans="1:26" ht="41.25" customHeight="1">
      <c r="A46" s="38"/>
      <c r="B46" s="39"/>
      <c r="C46" s="63"/>
      <c r="D46" s="64" t="s">
        <v>402</v>
      </c>
      <c r="E46" s="65" t="s">
        <v>132</v>
      </c>
      <c r="F46" s="22" t="s">
        <v>404</v>
      </c>
      <c r="G46" s="23" t="s">
        <v>463</v>
      </c>
      <c r="H46" s="52">
        <v>7534.18</v>
      </c>
      <c r="I46" s="37">
        <v>7534.18</v>
      </c>
      <c r="J46" s="37">
        <v>1722</v>
      </c>
      <c r="K46" s="53">
        <v>1722</v>
      </c>
      <c r="L46" s="51">
        <v>119.16</v>
      </c>
      <c r="M46" s="51">
        <v>79.37</v>
      </c>
      <c r="N46" s="51">
        <v>68.11</v>
      </c>
      <c r="O46" s="51">
        <v>68.099999999999994</v>
      </c>
      <c r="P46" s="147">
        <f t="shared" si="2"/>
        <v>334.74</v>
      </c>
      <c r="Q46" s="37">
        <f>(H46-J46)*L46</f>
        <v>692579.36880000005</v>
      </c>
      <c r="R46" s="37">
        <f t="shared" si="9"/>
        <v>461312.72660000005</v>
      </c>
      <c r="S46" s="37">
        <f t="shared" si="10"/>
        <v>395867.57980000001</v>
      </c>
      <c r="T46" s="37">
        <f t="shared" si="11"/>
        <v>395809.45799999998</v>
      </c>
      <c r="U46" s="53">
        <f t="shared" si="12"/>
        <v>1945569.1332000003</v>
      </c>
      <c r="V46" s="52" t="s">
        <v>47</v>
      </c>
      <c r="W46" s="37"/>
      <c r="X46" s="53"/>
      <c r="Y46" s="40"/>
      <c r="Z46" s="41"/>
    </row>
    <row r="47" spans="1:26" ht="41.25" customHeight="1">
      <c r="A47" s="38"/>
      <c r="B47" s="39"/>
      <c r="C47" s="63"/>
      <c r="D47" s="64" t="s">
        <v>402</v>
      </c>
      <c r="E47" s="65" t="s">
        <v>132</v>
      </c>
      <c r="F47" s="22" t="s">
        <v>403</v>
      </c>
      <c r="G47" s="23" t="s">
        <v>463</v>
      </c>
      <c r="H47" s="52">
        <v>5615.89</v>
      </c>
      <c r="I47" s="37">
        <v>5615.89</v>
      </c>
      <c r="J47" s="37">
        <v>1673</v>
      </c>
      <c r="K47" s="53">
        <v>1673</v>
      </c>
      <c r="L47" s="51">
        <v>122.9</v>
      </c>
      <c r="M47" s="51">
        <v>90.05</v>
      </c>
      <c r="N47" s="51">
        <v>76.48</v>
      </c>
      <c r="O47" s="51">
        <v>76.47</v>
      </c>
      <c r="P47" s="147">
        <f t="shared" si="2"/>
        <v>365.9</v>
      </c>
      <c r="Q47" s="37">
        <f>(H47-J47)*L47</f>
        <v>484581.18100000004</v>
      </c>
      <c r="R47" s="37">
        <f t="shared" si="9"/>
        <v>355057.24450000003</v>
      </c>
      <c r="S47" s="37">
        <f t="shared" si="10"/>
        <v>301552.22720000002</v>
      </c>
      <c r="T47" s="37">
        <f t="shared" si="11"/>
        <v>301512.79830000002</v>
      </c>
      <c r="U47" s="53">
        <f t="shared" si="12"/>
        <v>1442703.4510000001</v>
      </c>
      <c r="V47" s="52" t="s">
        <v>47</v>
      </c>
      <c r="W47" s="37"/>
      <c r="X47" s="53"/>
      <c r="Y47" s="40"/>
      <c r="Z47" s="41"/>
    </row>
    <row r="48" spans="1:26" ht="41.25" customHeight="1">
      <c r="A48" s="38"/>
      <c r="B48" s="39"/>
      <c r="C48" s="63"/>
      <c r="D48" s="64" t="s">
        <v>402</v>
      </c>
      <c r="E48" s="65" t="s">
        <v>132</v>
      </c>
      <c r="F48" s="22" t="s">
        <v>401</v>
      </c>
      <c r="G48" s="23" t="s">
        <v>463</v>
      </c>
      <c r="H48" s="52">
        <v>6808.58</v>
      </c>
      <c r="I48" s="37">
        <v>6808.58</v>
      </c>
      <c r="J48" s="37">
        <v>1722.5</v>
      </c>
      <c r="K48" s="53">
        <v>1722.5</v>
      </c>
      <c r="L48" s="51">
        <v>64.180000000000007</v>
      </c>
      <c r="M48" s="51">
        <v>26.26</v>
      </c>
      <c r="N48" s="51">
        <v>16.3</v>
      </c>
      <c r="O48" s="51">
        <v>65.88</v>
      </c>
      <c r="P48" s="147">
        <f t="shared" si="2"/>
        <v>172.62</v>
      </c>
      <c r="Q48" s="37">
        <f>(H48-J48)*L48</f>
        <v>326424.61440000002</v>
      </c>
      <c r="R48" s="37">
        <f t="shared" si="9"/>
        <v>133560.4608</v>
      </c>
      <c r="S48" s="37">
        <f t="shared" si="10"/>
        <v>82903.104000000007</v>
      </c>
      <c r="T48" s="37">
        <f t="shared" si="11"/>
        <v>335070.95039999997</v>
      </c>
      <c r="U48" s="53">
        <f t="shared" si="12"/>
        <v>877959.1296000001</v>
      </c>
      <c r="V48" s="52" t="s">
        <v>47</v>
      </c>
      <c r="W48" s="37"/>
      <c r="X48" s="53"/>
      <c r="Y48" s="40"/>
      <c r="Z48" s="41"/>
    </row>
    <row r="49" spans="1:26" ht="30.75" customHeight="1">
      <c r="A49" s="38" t="s">
        <v>58</v>
      </c>
      <c r="B49" s="39" t="s">
        <v>400</v>
      </c>
      <c r="C49" s="63" t="s">
        <v>30</v>
      </c>
      <c r="D49" s="148"/>
      <c r="E49" s="64" t="s">
        <v>399</v>
      </c>
      <c r="F49" s="149"/>
      <c r="G49" s="23"/>
      <c r="H49" s="52" t="s">
        <v>47</v>
      </c>
      <c r="I49" s="37" t="s">
        <v>47</v>
      </c>
      <c r="J49" s="37" t="s">
        <v>47</v>
      </c>
      <c r="K49" s="53" t="s">
        <v>47</v>
      </c>
      <c r="L49" s="51">
        <f t="shared" ref="L49:P49" si="40">SUM(L50)</f>
        <v>248.28000000000003</v>
      </c>
      <c r="M49" s="51">
        <f t="shared" si="40"/>
        <v>152.66999999999999</v>
      </c>
      <c r="N49" s="51">
        <f t="shared" si="40"/>
        <v>59.26</v>
      </c>
      <c r="O49" s="51">
        <f t="shared" si="40"/>
        <v>213.68</v>
      </c>
      <c r="P49" s="51">
        <f t="shared" si="40"/>
        <v>673.8900000000001</v>
      </c>
      <c r="Q49" s="37">
        <f>SUM(Q50)</f>
        <v>105928.66200000004</v>
      </c>
      <c r="R49" s="37">
        <f t="shared" ref="R49:U49" si="41">SUM(R50)</f>
        <v>65136.655500000008</v>
      </c>
      <c r="S49" s="37">
        <f t="shared" si="41"/>
        <v>25283.279000000006</v>
      </c>
      <c r="T49" s="37">
        <f t="shared" si="41"/>
        <v>91166.572000000029</v>
      </c>
      <c r="U49" s="37">
        <f t="shared" si="41"/>
        <v>287515.16850000009</v>
      </c>
      <c r="V49" s="52">
        <v>35309.550000000003</v>
      </c>
      <c r="W49" s="37">
        <f>T49/3</f>
        <v>30388.857333333344</v>
      </c>
      <c r="X49" s="53">
        <f t="shared" si="8"/>
        <v>353213.57583333342</v>
      </c>
      <c r="Y49" s="40" t="e">
        <f>#REF!+V49-W49</f>
        <v>#REF!</v>
      </c>
      <c r="Z49" s="41" t="e">
        <f>#REF!+V49-W49</f>
        <v>#REF!</v>
      </c>
    </row>
    <row r="50" spans="1:26" ht="30.75" customHeight="1">
      <c r="A50" s="38"/>
      <c r="B50" s="39"/>
      <c r="C50" s="63"/>
      <c r="D50" s="64" t="s">
        <v>399</v>
      </c>
      <c r="E50" s="65" t="s">
        <v>150</v>
      </c>
      <c r="F50" s="22" t="s">
        <v>398</v>
      </c>
      <c r="G50" s="23" t="s">
        <v>463</v>
      </c>
      <c r="H50" s="52">
        <v>2322.65</v>
      </c>
      <c r="I50" s="37">
        <v>2322.65</v>
      </c>
      <c r="J50" s="37">
        <v>1896</v>
      </c>
      <c r="K50" s="53">
        <v>1896</v>
      </c>
      <c r="L50" s="51">
        <v>248.28000000000003</v>
      </c>
      <c r="M50" s="51">
        <v>152.66999999999999</v>
      </c>
      <c r="N50" s="51">
        <v>59.26</v>
      </c>
      <c r="O50" s="51">
        <v>213.68</v>
      </c>
      <c r="P50" s="147">
        <f t="shared" si="2"/>
        <v>673.8900000000001</v>
      </c>
      <c r="Q50" s="37">
        <f>(H50-J50)*L50</f>
        <v>105928.66200000004</v>
      </c>
      <c r="R50" s="37">
        <f t="shared" si="9"/>
        <v>65136.655500000008</v>
      </c>
      <c r="S50" s="37">
        <f t="shared" si="10"/>
        <v>25283.279000000006</v>
      </c>
      <c r="T50" s="37">
        <f t="shared" si="11"/>
        <v>91166.572000000029</v>
      </c>
      <c r="U50" s="53">
        <f t="shared" si="12"/>
        <v>287515.16850000009</v>
      </c>
      <c r="V50" s="52" t="s">
        <v>47</v>
      </c>
      <c r="W50" s="37"/>
      <c r="X50" s="53"/>
      <c r="Y50" s="40"/>
      <c r="Z50" s="41"/>
    </row>
    <row r="51" spans="1:26" ht="30.75" customHeight="1">
      <c r="A51" s="38" t="s">
        <v>88</v>
      </c>
      <c r="B51" s="39" t="s">
        <v>397</v>
      </c>
      <c r="C51" s="63" t="s">
        <v>396</v>
      </c>
      <c r="D51" s="148"/>
      <c r="E51" s="64" t="s">
        <v>395</v>
      </c>
      <c r="F51" s="149"/>
      <c r="G51" s="23"/>
      <c r="H51" s="52" t="s">
        <v>47</v>
      </c>
      <c r="I51" s="37" t="s">
        <v>47</v>
      </c>
      <c r="J51" s="37" t="s">
        <v>47</v>
      </c>
      <c r="K51" s="53" t="s">
        <v>47</v>
      </c>
      <c r="L51" s="51">
        <f t="shared" ref="L51:P51" si="42">SUM(L52)</f>
        <v>701.39599999999996</v>
      </c>
      <c r="M51" s="51">
        <f t="shared" si="42"/>
        <v>287.19200000000001</v>
      </c>
      <c r="N51" s="51">
        <f t="shared" si="42"/>
        <v>95.73</v>
      </c>
      <c r="O51" s="51">
        <f t="shared" si="42"/>
        <v>574.38400000000001</v>
      </c>
      <c r="P51" s="51">
        <f t="shared" si="42"/>
        <v>1658.702</v>
      </c>
      <c r="Q51" s="37">
        <f>SUM(Q52)</f>
        <v>3557648.8470399994</v>
      </c>
      <c r="R51" s="37">
        <f t="shared" ref="R51:U51" si="43">SUM(R52)</f>
        <v>1456706.7500799999</v>
      </c>
      <c r="S51" s="37">
        <f t="shared" si="43"/>
        <v>485565.53519999998</v>
      </c>
      <c r="T51" s="37">
        <f t="shared" si="43"/>
        <v>2913413.5001599998</v>
      </c>
      <c r="U51" s="37">
        <f t="shared" si="43"/>
        <v>8413334.6324799992</v>
      </c>
      <c r="V51" s="52">
        <v>1187457.03</v>
      </c>
      <c r="W51" s="37">
        <f>T51/3</f>
        <v>971137.83338666661</v>
      </c>
      <c r="X51" s="53">
        <f t="shared" si="8"/>
        <v>10571929.495866666</v>
      </c>
      <c r="Y51" s="40" t="e">
        <f>#REF!+V51-W51</f>
        <v>#REF!</v>
      </c>
      <c r="Z51" s="41" t="e">
        <f>#REF!+V51-W51</f>
        <v>#REF!</v>
      </c>
    </row>
    <row r="52" spans="1:26" ht="30.75" customHeight="1">
      <c r="A52" s="38"/>
      <c r="B52" s="39"/>
      <c r="C52" s="63"/>
      <c r="D52" s="64" t="s">
        <v>395</v>
      </c>
      <c r="E52" s="65" t="s">
        <v>71</v>
      </c>
      <c r="F52" s="22" t="s">
        <v>327</v>
      </c>
      <c r="G52" s="23" t="s">
        <v>463</v>
      </c>
      <c r="H52" s="52">
        <v>6691.94</v>
      </c>
      <c r="I52" s="37">
        <v>6691.94</v>
      </c>
      <c r="J52" s="37">
        <v>1619.7</v>
      </c>
      <c r="K52" s="53">
        <v>1619.7</v>
      </c>
      <c r="L52" s="51">
        <v>701.39599999999996</v>
      </c>
      <c r="M52" s="51">
        <v>287.19200000000001</v>
      </c>
      <c r="N52" s="51">
        <v>95.73</v>
      </c>
      <c r="O52" s="51">
        <v>574.38400000000001</v>
      </c>
      <c r="P52" s="147">
        <f t="shared" si="2"/>
        <v>1658.702</v>
      </c>
      <c r="Q52" s="37">
        <f>(H52-J52)*L52</f>
        <v>3557648.8470399994</v>
      </c>
      <c r="R52" s="37">
        <f t="shared" si="9"/>
        <v>1456706.7500799999</v>
      </c>
      <c r="S52" s="37">
        <f t="shared" si="10"/>
        <v>485565.53519999998</v>
      </c>
      <c r="T52" s="37">
        <f t="shared" si="11"/>
        <v>2913413.5001599998</v>
      </c>
      <c r="U52" s="53">
        <f t="shared" si="12"/>
        <v>8413334.6324799992</v>
      </c>
      <c r="V52" s="52" t="s">
        <v>47</v>
      </c>
      <c r="W52" s="37"/>
      <c r="X52" s="53"/>
      <c r="Y52" s="40"/>
      <c r="Z52" s="41"/>
    </row>
    <row r="53" spans="1:26" ht="41.25" customHeight="1">
      <c r="A53" s="38" t="s">
        <v>88</v>
      </c>
      <c r="B53" s="39" t="s">
        <v>394</v>
      </c>
      <c r="C53" s="63" t="s">
        <v>24</v>
      </c>
      <c r="D53" s="148"/>
      <c r="E53" s="64" t="s">
        <v>393</v>
      </c>
      <c r="F53" s="149"/>
      <c r="G53" s="23"/>
      <c r="H53" s="52" t="s">
        <v>47</v>
      </c>
      <c r="I53" s="37" t="s">
        <v>47</v>
      </c>
      <c r="J53" s="37" t="s">
        <v>47</v>
      </c>
      <c r="K53" s="53" t="s">
        <v>47</v>
      </c>
      <c r="L53" s="51">
        <f t="shared" ref="L53:P53" si="44">SUM(L54)</f>
        <v>168.69899999999998</v>
      </c>
      <c r="M53" s="51">
        <f t="shared" si="44"/>
        <v>74.966999999999999</v>
      </c>
      <c r="N53" s="51">
        <f t="shared" si="44"/>
        <v>24.984999999999999</v>
      </c>
      <c r="O53" s="51">
        <f t="shared" si="44"/>
        <v>149.934</v>
      </c>
      <c r="P53" s="51">
        <f t="shared" si="44"/>
        <v>418.58500000000004</v>
      </c>
      <c r="Q53" s="37">
        <f>SUM(Q54)</f>
        <v>539728.83263999992</v>
      </c>
      <c r="R53" s="37">
        <f t="shared" ref="R53:U53" si="45">SUM(R54)</f>
        <v>239846.42111999998</v>
      </c>
      <c r="S53" s="37">
        <f t="shared" si="45"/>
        <v>79936.00959999999</v>
      </c>
      <c r="T53" s="37">
        <f t="shared" si="45"/>
        <v>479692.84223999997</v>
      </c>
      <c r="U53" s="37">
        <f t="shared" si="45"/>
        <v>1339204.1055999999</v>
      </c>
      <c r="V53" s="52">
        <v>179125.77</v>
      </c>
      <c r="W53" s="37">
        <f>T53/3</f>
        <v>159897.61408</v>
      </c>
      <c r="X53" s="53">
        <f t="shared" si="8"/>
        <v>1678227.4896799999</v>
      </c>
      <c r="Y53" s="40" t="e">
        <f>#REF!+V53-W53</f>
        <v>#REF!</v>
      </c>
      <c r="Z53" s="41" t="e">
        <f>#REF!+V53-W53</f>
        <v>#REF!</v>
      </c>
    </row>
    <row r="54" spans="1:26" ht="43.5" customHeight="1">
      <c r="A54" s="38"/>
      <c r="B54" s="39"/>
      <c r="C54" s="63"/>
      <c r="D54" s="64" t="s">
        <v>393</v>
      </c>
      <c r="E54" s="65" t="s">
        <v>277</v>
      </c>
      <c r="F54" s="22" t="s">
        <v>392</v>
      </c>
      <c r="G54" s="23" t="s">
        <v>463</v>
      </c>
      <c r="H54" s="52">
        <v>4804.3599999999997</v>
      </c>
      <c r="I54" s="37">
        <v>4804.3599999999997</v>
      </c>
      <c r="J54" s="37">
        <v>1605</v>
      </c>
      <c r="K54" s="53">
        <v>1605</v>
      </c>
      <c r="L54" s="51">
        <v>168.69899999999998</v>
      </c>
      <c r="M54" s="51">
        <v>74.966999999999999</v>
      </c>
      <c r="N54" s="51">
        <v>24.984999999999999</v>
      </c>
      <c r="O54" s="51">
        <v>149.934</v>
      </c>
      <c r="P54" s="147">
        <f t="shared" si="2"/>
        <v>418.58500000000004</v>
      </c>
      <c r="Q54" s="37">
        <f>(H54-J54)*L54</f>
        <v>539728.83263999992</v>
      </c>
      <c r="R54" s="37">
        <f t="shared" si="9"/>
        <v>239846.42111999998</v>
      </c>
      <c r="S54" s="37">
        <f t="shared" si="10"/>
        <v>79936.00959999999</v>
      </c>
      <c r="T54" s="37">
        <f t="shared" si="11"/>
        <v>479692.84223999997</v>
      </c>
      <c r="U54" s="53">
        <f t="shared" si="12"/>
        <v>1339204.1055999999</v>
      </c>
      <c r="V54" s="52" t="s">
        <v>47</v>
      </c>
      <c r="W54" s="37"/>
      <c r="X54" s="53"/>
      <c r="Y54" s="40"/>
      <c r="Z54" s="41"/>
    </row>
    <row r="55" spans="1:26" ht="41.25" customHeight="1">
      <c r="A55" s="38" t="s">
        <v>148</v>
      </c>
      <c r="B55" s="39" t="s">
        <v>391</v>
      </c>
      <c r="C55" s="63" t="s">
        <v>23</v>
      </c>
      <c r="D55" s="148"/>
      <c r="E55" s="64" t="s">
        <v>388</v>
      </c>
      <c r="F55" s="149"/>
      <c r="G55" s="23"/>
      <c r="H55" s="52" t="s">
        <v>47</v>
      </c>
      <c r="I55" s="37" t="s">
        <v>47</v>
      </c>
      <c r="J55" s="37" t="s">
        <v>47</v>
      </c>
      <c r="K55" s="53" t="s">
        <v>47</v>
      </c>
      <c r="L55" s="51">
        <f t="shared" ref="L55:P55" si="46">SUM(L56:L58)</f>
        <v>652.06299999999999</v>
      </c>
      <c r="M55" s="51">
        <f t="shared" si="46"/>
        <v>389.07</v>
      </c>
      <c r="N55" s="51">
        <f t="shared" si="46"/>
        <v>189.93</v>
      </c>
      <c r="O55" s="51">
        <f t="shared" si="46"/>
        <v>554.51</v>
      </c>
      <c r="P55" s="51">
        <f t="shared" si="46"/>
        <v>1785.5730000000001</v>
      </c>
      <c r="Q55" s="37">
        <f>SUM(Q56:Q58)</f>
        <v>2376887.0430299998</v>
      </c>
      <c r="R55" s="37">
        <f t="shared" ref="R55:U55" si="47">SUM(R56:R58)</f>
        <v>1425369.9282</v>
      </c>
      <c r="S55" s="37">
        <f t="shared" si="47"/>
        <v>699945.62349999999</v>
      </c>
      <c r="T55" s="37">
        <f t="shared" si="47"/>
        <v>2043376.3484999998</v>
      </c>
      <c r="U55" s="37">
        <f t="shared" si="47"/>
        <v>6545578.9432299994</v>
      </c>
      <c r="V55" s="52">
        <v>736212.29</v>
      </c>
      <c r="W55" s="37">
        <f>T55/3</f>
        <v>681125.44949999999</v>
      </c>
      <c r="X55" s="53">
        <f t="shared" si="8"/>
        <v>7962916.6827299995</v>
      </c>
      <c r="Y55" s="40" t="e">
        <f>#REF!+V55-W55</f>
        <v>#REF!</v>
      </c>
      <c r="Z55" s="41" t="e">
        <f>#REF!+V55-W55</f>
        <v>#REF!</v>
      </c>
    </row>
    <row r="56" spans="1:26" ht="37.5" customHeight="1">
      <c r="A56" s="38"/>
      <c r="B56" s="39"/>
      <c r="C56" s="63"/>
      <c r="D56" s="64" t="s">
        <v>388</v>
      </c>
      <c r="E56" s="65" t="s">
        <v>277</v>
      </c>
      <c r="F56" s="22" t="s">
        <v>390</v>
      </c>
      <c r="G56" s="23" t="s">
        <v>463</v>
      </c>
      <c r="H56" s="52">
        <v>5280.15</v>
      </c>
      <c r="I56" s="37">
        <v>5280.15</v>
      </c>
      <c r="J56" s="37">
        <v>1600</v>
      </c>
      <c r="K56" s="53">
        <v>1600</v>
      </c>
      <c r="L56" s="51">
        <v>268.39499999999998</v>
      </c>
      <c r="M56" s="51">
        <v>172.29</v>
      </c>
      <c r="N56" s="51">
        <v>83.33</v>
      </c>
      <c r="O56" s="51">
        <v>234.96</v>
      </c>
      <c r="P56" s="147">
        <f t="shared" si="2"/>
        <v>758.97500000000002</v>
      </c>
      <c r="Q56" s="37">
        <f>(H56-J56)*L56</f>
        <v>987733.85924999986</v>
      </c>
      <c r="R56" s="37">
        <f t="shared" si="9"/>
        <v>634053.04349999991</v>
      </c>
      <c r="S56" s="37">
        <f t="shared" si="10"/>
        <v>306666.89949999994</v>
      </c>
      <c r="T56" s="37">
        <f t="shared" si="11"/>
        <v>864688.04399999999</v>
      </c>
      <c r="U56" s="53">
        <f t="shared" si="12"/>
        <v>2793141.8462499995</v>
      </c>
      <c r="V56" s="52" t="s">
        <v>47</v>
      </c>
      <c r="W56" s="37"/>
      <c r="X56" s="53"/>
      <c r="Y56" s="40"/>
      <c r="Z56" s="41"/>
    </row>
    <row r="57" spans="1:26" ht="37.5" customHeight="1">
      <c r="A57" s="38"/>
      <c r="B57" s="39"/>
      <c r="C57" s="63"/>
      <c r="D57" s="64" t="s">
        <v>388</v>
      </c>
      <c r="E57" s="65" t="s">
        <v>277</v>
      </c>
      <c r="F57" s="22" t="s">
        <v>389</v>
      </c>
      <c r="G57" s="23" t="s">
        <v>463</v>
      </c>
      <c r="H57" s="52">
        <v>4516</v>
      </c>
      <c r="I57" s="37">
        <v>4516</v>
      </c>
      <c r="J57" s="37">
        <v>1600</v>
      </c>
      <c r="K57" s="53">
        <v>1600</v>
      </c>
      <c r="L57" s="51">
        <v>222.29399999999998</v>
      </c>
      <c r="M57" s="51">
        <v>121.77</v>
      </c>
      <c r="N57" s="51">
        <v>57.4</v>
      </c>
      <c r="O57" s="51">
        <v>172.2</v>
      </c>
      <c r="P57" s="147">
        <f t="shared" si="2"/>
        <v>573.66399999999999</v>
      </c>
      <c r="Q57" s="37">
        <f>(H57-J57)*L57</f>
        <v>648209.304</v>
      </c>
      <c r="R57" s="37">
        <f t="shared" si="9"/>
        <v>355081.32</v>
      </c>
      <c r="S57" s="37">
        <f t="shared" si="10"/>
        <v>167378.4</v>
      </c>
      <c r="T57" s="37">
        <f t="shared" si="11"/>
        <v>502135.19999999995</v>
      </c>
      <c r="U57" s="53">
        <f t="shared" si="12"/>
        <v>1672804.2239999999</v>
      </c>
      <c r="V57" s="52" t="s">
        <v>47</v>
      </c>
      <c r="W57" s="37"/>
      <c r="X57" s="53"/>
      <c r="Y57" s="40"/>
      <c r="Z57" s="41"/>
    </row>
    <row r="58" spans="1:26" ht="37.5" customHeight="1">
      <c r="A58" s="38"/>
      <c r="B58" s="39"/>
      <c r="C58" s="63"/>
      <c r="D58" s="64" t="s">
        <v>388</v>
      </c>
      <c r="E58" s="65" t="s">
        <v>277</v>
      </c>
      <c r="F58" s="22" t="s">
        <v>276</v>
      </c>
      <c r="G58" s="23" t="s">
        <v>463</v>
      </c>
      <c r="H58" s="52">
        <v>6271.47</v>
      </c>
      <c r="I58" s="37">
        <v>6271.47</v>
      </c>
      <c r="J58" s="37">
        <v>1680</v>
      </c>
      <c r="K58" s="53">
        <v>1680</v>
      </c>
      <c r="L58" s="51">
        <v>161.374</v>
      </c>
      <c r="M58" s="51">
        <v>95.01</v>
      </c>
      <c r="N58" s="51">
        <v>49.2</v>
      </c>
      <c r="O58" s="51">
        <v>147.35</v>
      </c>
      <c r="P58" s="147">
        <f t="shared" si="2"/>
        <v>452.93399999999997</v>
      </c>
      <c r="Q58" s="37">
        <f>(H58-J58)*L58</f>
        <v>740943.87978000008</v>
      </c>
      <c r="R58" s="37">
        <f t="shared" si="9"/>
        <v>436235.56470000005</v>
      </c>
      <c r="S58" s="37">
        <f t="shared" si="10"/>
        <v>225900.32400000002</v>
      </c>
      <c r="T58" s="37">
        <f t="shared" si="11"/>
        <v>676553.10450000002</v>
      </c>
      <c r="U58" s="53">
        <f t="shared" si="12"/>
        <v>2079632.87298</v>
      </c>
      <c r="V58" s="52" t="s">
        <v>47</v>
      </c>
      <c r="W58" s="37"/>
      <c r="X58" s="53"/>
      <c r="Y58" s="40"/>
      <c r="Z58" s="41"/>
    </row>
    <row r="59" spans="1:26" ht="41.25" customHeight="1">
      <c r="A59" s="38" t="s">
        <v>52</v>
      </c>
      <c r="B59" s="39" t="s">
        <v>387</v>
      </c>
      <c r="C59" s="63" t="s">
        <v>22</v>
      </c>
      <c r="D59" s="148"/>
      <c r="E59" s="64" t="s">
        <v>386</v>
      </c>
      <c r="F59" s="149"/>
      <c r="G59" s="23"/>
      <c r="H59" s="52" t="s">
        <v>47</v>
      </c>
      <c r="I59" s="37" t="s">
        <v>47</v>
      </c>
      <c r="J59" s="37" t="s">
        <v>47</v>
      </c>
      <c r="K59" s="53" t="s">
        <v>47</v>
      </c>
      <c r="L59" s="51">
        <f t="shared" ref="L59:P59" si="48">SUM(L60)</f>
        <v>173.37</v>
      </c>
      <c r="M59" s="51">
        <f t="shared" si="48"/>
        <v>87.941999999999993</v>
      </c>
      <c r="N59" s="51">
        <f t="shared" si="48"/>
        <v>29.314</v>
      </c>
      <c r="O59" s="51">
        <f t="shared" si="48"/>
        <v>175.88499999999999</v>
      </c>
      <c r="P59" s="51">
        <f t="shared" si="48"/>
        <v>466.51100000000002</v>
      </c>
      <c r="Q59" s="37">
        <f>SUM(Q60)</f>
        <v>845435.33759999997</v>
      </c>
      <c r="R59" s="37">
        <f t="shared" ref="R59:U59" si="49">SUM(R60)</f>
        <v>428847.40415999992</v>
      </c>
      <c r="S59" s="37">
        <f t="shared" si="49"/>
        <v>142949.13472</v>
      </c>
      <c r="T59" s="37">
        <f t="shared" si="49"/>
        <v>857699.68479999993</v>
      </c>
      <c r="U59" s="37">
        <f t="shared" si="49"/>
        <v>2274931.56128</v>
      </c>
      <c r="V59" s="52">
        <v>281811.78000000003</v>
      </c>
      <c r="W59" s="37">
        <f>T59/3</f>
        <v>285899.89493333333</v>
      </c>
      <c r="X59" s="53">
        <f t="shared" si="8"/>
        <v>2842643.2362133334</v>
      </c>
      <c r="Y59" s="40" t="e">
        <f>#REF!+V59-W59</f>
        <v>#REF!</v>
      </c>
      <c r="Z59" s="41" t="e">
        <f>#REF!+V59-W59</f>
        <v>#REF!</v>
      </c>
    </row>
    <row r="60" spans="1:26" ht="37.5" customHeight="1">
      <c r="A60" s="38"/>
      <c r="B60" s="39"/>
      <c r="C60" s="63"/>
      <c r="D60" s="64" t="s">
        <v>386</v>
      </c>
      <c r="E60" s="65" t="s">
        <v>277</v>
      </c>
      <c r="F60" s="22" t="s">
        <v>385</v>
      </c>
      <c r="G60" s="23" t="s">
        <v>463</v>
      </c>
      <c r="H60" s="52">
        <v>6556.48</v>
      </c>
      <c r="I60" s="37">
        <v>6556.48</v>
      </c>
      <c r="J60" s="37">
        <v>1680</v>
      </c>
      <c r="K60" s="53">
        <v>1680</v>
      </c>
      <c r="L60" s="51">
        <v>173.37</v>
      </c>
      <c r="M60" s="51">
        <v>87.941999999999993</v>
      </c>
      <c r="N60" s="51">
        <v>29.314</v>
      </c>
      <c r="O60" s="51">
        <v>175.88499999999999</v>
      </c>
      <c r="P60" s="147">
        <f t="shared" si="2"/>
        <v>466.51100000000002</v>
      </c>
      <c r="Q60" s="37">
        <f>(H60-J60)*L60</f>
        <v>845435.33759999997</v>
      </c>
      <c r="R60" s="37">
        <f t="shared" si="9"/>
        <v>428847.40415999992</v>
      </c>
      <c r="S60" s="37">
        <f t="shared" si="10"/>
        <v>142949.13472</v>
      </c>
      <c r="T60" s="37">
        <f t="shared" si="11"/>
        <v>857699.68479999993</v>
      </c>
      <c r="U60" s="53">
        <f t="shared" si="12"/>
        <v>2274931.56128</v>
      </c>
      <c r="V60" s="52" t="s">
        <v>47</v>
      </c>
      <c r="W60" s="37"/>
      <c r="X60" s="53"/>
      <c r="Y60" s="40"/>
      <c r="Z60" s="41"/>
    </row>
    <row r="61" spans="1:26" ht="41.25" customHeight="1">
      <c r="A61" s="38" t="s">
        <v>69</v>
      </c>
      <c r="B61" s="39" t="s">
        <v>384</v>
      </c>
      <c r="C61" s="63" t="s">
        <v>383</v>
      </c>
      <c r="D61" s="148"/>
      <c r="E61" s="64" t="s">
        <v>382</v>
      </c>
      <c r="F61" s="149"/>
      <c r="G61" s="23"/>
      <c r="H61" s="52" t="s">
        <v>47</v>
      </c>
      <c r="I61" s="37" t="s">
        <v>47</v>
      </c>
      <c r="J61" s="37" t="s">
        <v>47</v>
      </c>
      <c r="K61" s="53" t="s">
        <v>47</v>
      </c>
      <c r="L61" s="51">
        <f t="shared" ref="L61:P61" si="50">SUM(L62)</f>
        <v>170.88</v>
      </c>
      <c r="M61" s="51">
        <f t="shared" si="50"/>
        <v>87.75</v>
      </c>
      <c r="N61" s="51">
        <f t="shared" si="50"/>
        <v>29.54</v>
      </c>
      <c r="O61" s="51">
        <f t="shared" si="50"/>
        <v>177.27</v>
      </c>
      <c r="P61" s="51">
        <f t="shared" si="50"/>
        <v>465.44000000000005</v>
      </c>
      <c r="Q61" s="37">
        <f>SUM(Q62)</f>
        <v>503918.28479999996</v>
      </c>
      <c r="R61" s="37">
        <f t="shared" ref="R61:U61" si="51">SUM(R62)</f>
        <v>258771.24</v>
      </c>
      <c r="S61" s="37">
        <f t="shared" si="51"/>
        <v>87112.278399999996</v>
      </c>
      <c r="T61" s="37">
        <f t="shared" si="51"/>
        <v>522762.13920000003</v>
      </c>
      <c r="U61" s="37">
        <f t="shared" si="51"/>
        <v>1372563.9424000001</v>
      </c>
      <c r="V61" s="52">
        <v>180417.37</v>
      </c>
      <c r="W61" s="37">
        <f>T61/3</f>
        <v>174254.04640000002</v>
      </c>
      <c r="X61" s="53">
        <f t="shared" si="8"/>
        <v>1727235.3588000003</v>
      </c>
      <c r="Y61" s="40" t="e">
        <f>#REF!+V61-W61</f>
        <v>#REF!</v>
      </c>
      <c r="Z61" s="41" t="e">
        <f>#REF!+V61-W61</f>
        <v>#REF!</v>
      </c>
    </row>
    <row r="62" spans="1:26" ht="37.5" customHeight="1">
      <c r="A62" s="38"/>
      <c r="B62" s="39"/>
      <c r="C62" s="63"/>
      <c r="D62" s="64" t="s">
        <v>382</v>
      </c>
      <c r="E62" s="65" t="s">
        <v>277</v>
      </c>
      <c r="F62" s="22" t="s">
        <v>381</v>
      </c>
      <c r="G62" s="23" t="s">
        <v>463</v>
      </c>
      <c r="H62" s="52">
        <v>4663.96</v>
      </c>
      <c r="I62" s="37">
        <v>4663.96</v>
      </c>
      <c r="J62" s="37">
        <v>1715</v>
      </c>
      <c r="K62" s="53">
        <v>1715</v>
      </c>
      <c r="L62" s="51">
        <v>170.88</v>
      </c>
      <c r="M62" s="51">
        <v>87.75</v>
      </c>
      <c r="N62" s="51">
        <v>29.54</v>
      </c>
      <c r="O62" s="51">
        <v>177.27</v>
      </c>
      <c r="P62" s="147">
        <f t="shared" si="2"/>
        <v>465.44000000000005</v>
      </c>
      <c r="Q62" s="37">
        <f>(H62-J62)*L62</f>
        <v>503918.28479999996</v>
      </c>
      <c r="R62" s="37">
        <f t="shared" si="9"/>
        <v>258771.24</v>
      </c>
      <c r="S62" s="37">
        <f t="shared" si="10"/>
        <v>87112.278399999996</v>
      </c>
      <c r="T62" s="37">
        <f t="shared" si="11"/>
        <v>522762.13920000003</v>
      </c>
      <c r="U62" s="53">
        <f t="shared" si="12"/>
        <v>1372563.9424000001</v>
      </c>
      <c r="V62" s="52" t="s">
        <v>47</v>
      </c>
      <c r="W62" s="37"/>
      <c r="X62" s="53"/>
      <c r="Y62" s="40"/>
      <c r="Z62" s="41"/>
    </row>
    <row r="63" spans="1:26" ht="41.25" customHeight="1">
      <c r="A63" s="38" t="s">
        <v>94</v>
      </c>
      <c r="B63" s="39" t="s">
        <v>380</v>
      </c>
      <c r="C63" s="63" t="s">
        <v>25</v>
      </c>
      <c r="D63" s="148"/>
      <c r="E63" s="64" t="s">
        <v>379</v>
      </c>
      <c r="F63" s="149"/>
      <c r="G63" s="23"/>
      <c r="H63" s="52" t="s">
        <v>47</v>
      </c>
      <c r="I63" s="37" t="s">
        <v>47</v>
      </c>
      <c r="J63" s="37" t="s">
        <v>47</v>
      </c>
      <c r="K63" s="53" t="s">
        <v>47</v>
      </c>
      <c r="L63" s="51">
        <f t="shared" ref="L63:P63" si="52">SUM(L64)</f>
        <v>106.70700000000001</v>
      </c>
      <c r="M63" s="51">
        <f t="shared" si="52"/>
        <v>49.32</v>
      </c>
      <c r="N63" s="51">
        <f t="shared" si="52"/>
        <v>18.27</v>
      </c>
      <c r="O63" s="51">
        <f t="shared" si="52"/>
        <v>112.22</v>
      </c>
      <c r="P63" s="51">
        <f t="shared" si="52"/>
        <v>286.51700000000005</v>
      </c>
      <c r="Q63" s="37">
        <f>SUM(Q64)</f>
        <v>430246.89228000003</v>
      </c>
      <c r="R63" s="37">
        <f t="shared" ref="R63:U63" si="53">SUM(R64)</f>
        <v>198860.21280000001</v>
      </c>
      <c r="S63" s="37">
        <f t="shared" si="53"/>
        <v>73665.370800000004</v>
      </c>
      <c r="T63" s="37">
        <f t="shared" si="53"/>
        <v>452475.52879999997</v>
      </c>
      <c r="U63" s="37">
        <f t="shared" si="53"/>
        <v>1155248.00468</v>
      </c>
      <c r="V63" s="52">
        <v>143415.63</v>
      </c>
      <c r="W63" s="37">
        <f>T63/3</f>
        <v>150825.17626666665</v>
      </c>
      <c r="X63" s="53">
        <f t="shared" si="8"/>
        <v>1449488.8109466669</v>
      </c>
      <c r="Y63" s="40" t="e">
        <f>#REF!+V63-W63</f>
        <v>#REF!</v>
      </c>
      <c r="Z63" s="41" t="e">
        <f>#REF!+V63-W63</f>
        <v>#REF!</v>
      </c>
    </row>
    <row r="64" spans="1:26" ht="37.5" customHeight="1">
      <c r="A64" s="38"/>
      <c r="B64" s="39"/>
      <c r="C64" s="63"/>
      <c r="D64" s="64" t="s">
        <v>379</v>
      </c>
      <c r="E64" s="65" t="s">
        <v>277</v>
      </c>
      <c r="F64" s="22" t="s">
        <v>378</v>
      </c>
      <c r="G64" s="23" t="s">
        <v>463</v>
      </c>
      <c r="H64" s="52">
        <v>5637.04</v>
      </c>
      <c r="I64" s="37">
        <v>5637.04</v>
      </c>
      <c r="J64" s="37">
        <v>1605</v>
      </c>
      <c r="K64" s="53">
        <v>1605</v>
      </c>
      <c r="L64" s="51">
        <v>106.70700000000001</v>
      </c>
      <c r="M64" s="51">
        <v>49.32</v>
      </c>
      <c r="N64" s="51">
        <v>18.27</v>
      </c>
      <c r="O64" s="51">
        <v>112.22</v>
      </c>
      <c r="P64" s="147">
        <f t="shared" si="2"/>
        <v>286.51700000000005</v>
      </c>
      <c r="Q64" s="37">
        <f>(H64-J64)*L64</f>
        <v>430246.89228000003</v>
      </c>
      <c r="R64" s="37">
        <f t="shared" si="9"/>
        <v>198860.21280000001</v>
      </c>
      <c r="S64" s="37">
        <f t="shared" si="10"/>
        <v>73665.370800000004</v>
      </c>
      <c r="T64" s="37">
        <f t="shared" si="11"/>
        <v>452475.52879999997</v>
      </c>
      <c r="U64" s="53">
        <f t="shared" si="12"/>
        <v>1155248.00468</v>
      </c>
      <c r="V64" s="52" t="s">
        <v>47</v>
      </c>
      <c r="W64" s="37"/>
      <c r="X64" s="53"/>
      <c r="Y64" s="40"/>
      <c r="Z64" s="41"/>
    </row>
    <row r="65" spans="1:26" ht="41.25" customHeight="1">
      <c r="A65" s="38" t="s">
        <v>88</v>
      </c>
      <c r="B65" s="39" t="s">
        <v>377</v>
      </c>
      <c r="C65" s="63" t="s">
        <v>26</v>
      </c>
      <c r="D65" s="148"/>
      <c r="E65" s="64" t="s">
        <v>376</v>
      </c>
      <c r="F65" s="149"/>
      <c r="G65" s="23"/>
      <c r="H65" s="52" t="s">
        <v>47</v>
      </c>
      <c r="I65" s="37" t="s">
        <v>47</v>
      </c>
      <c r="J65" s="37" t="s">
        <v>47</v>
      </c>
      <c r="K65" s="53" t="s">
        <v>47</v>
      </c>
      <c r="L65" s="51">
        <f t="shared" ref="L65:P65" si="54">SUM(L66)</f>
        <v>171.17099999999999</v>
      </c>
      <c r="M65" s="51">
        <f t="shared" si="54"/>
        <v>80.739999999999995</v>
      </c>
      <c r="N65" s="51">
        <f t="shared" si="54"/>
        <v>48.2</v>
      </c>
      <c r="O65" s="51">
        <f t="shared" si="54"/>
        <v>125.93</v>
      </c>
      <c r="P65" s="51">
        <f t="shared" si="54"/>
        <v>426.041</v>
      </c>
      <c r="Q65" s="37">
        <f>SUM(Q66)</f>
        <v>575079.78528000007</v>
      </c>
      <c r="R65" s="37">
        <f t="shared" ref="R65:U65" si="55">SUM(R66)</f>
        <v>271260.56320000003</v>
      </c>
      <c r="S65" s="37">
        <f t="shared" si="55"/>
        <v>161936.57600000003</v>
      </c>
      <c r="T65" s="37">
        <f t="shared" si="55"/>
        <v>423084.50240000006</v>
      </c>
      <c r="U65" s="37">
        <f t="shared" si="55"/>
        <v>1431361.4268800002</v>
      </c>
      <c r="V65" s="52">
        <v>191306.9</v>
      </c>
      <c r="W65" s="37">
        <f>T65/3</f>
        <v>141028.16746666669</v>
      </c>
      <c r="X65" s="53">
        <f t="shared" si="8"/>
        <v>1763696.4943466668</v>
      </c>
      <c r="Y65" s="40" t="e">
        <f>#REF!+V65-W65</f>
        <v>#REF!</v>
      </c>
      <c r="Z65" s="41" t="e">
        <f>#REF!+V65-W65</f>
        <v>#REF!</v>
      </c>
    </row>
    <row r="66" spans="1:26" ht="37.5" customHeight="1">
      <c r="A66" s="38"/>
      <c r="B66" s="39"/>
      <c r="C66" s="63"/>
      <c r="D66" s="64" t="s">
        <v>376</v>
      </c>
      <c r="E66" s="65" t="s">
        <v>277</v>
      </c>
      <c r="F66" s="22" t="s">
        <v>375</v>
      </c>
      <c r="G66" s="23" t="s">
        <v>463</v>
      </c>
      <c r="H66" s="52">
        <v>4964.68</v>
      </c>
      <c r="I66" s="37">
        <v>4964.68</v>
      </c>
      <c r="J66" s="37">
        <v>1605</v>
      </c>
      <c r="K66" s="53">
        <v>1605</v>
      </c>
      <c r="L66" s="51">
        <v>171.17099999999999</v>
      </c>
      <c r="M66" s="51">
        <v>80.739999999999995</v>
      </c>
      <c r="N66" s="51">
        <v>48.2</v>
      </c>
      <c r="O66" s="51">
        <v>125.93</v>
      </c>
      <c r="P66" s="147">
        <f t="shared" si="2"/>
        <v>426.041</v>
      </c>
      <c r="Q66" s="37">
        <f>(H66-J66)*L66</f>
        <v>575079.78528000007</v>
      </c>
      <c r="R66" s="37">
        <f t="shared" si="9"/>
        <v>271260.56320000003</v>
      </c>
      <c r="S66" s="37">
        <f t="shared" si="10"/>
        <v>161936.57600000003</v>
      </c>
      <c r="T66" s="37">
        <f t="shared" si="11"/>
        <v>423084.50240000006</v>
      </c>
      <c r="U66" s="53">
        <f t="shared" si="12"/>
        <v>1431361.4268800002</v>
      </c>
      <c r="V66" s="52" t="s">
        <v>47</v>
      </c>
      <c r="W66" s="37"/>
      <c r="X66" s="53"/>
      <c r="Y66" s="40"/>
      <c r="Z66" s="41"/>
    </row>
    <row r="67" spans="1:26" ht="30.75" customHeight="1">
      <c r="A67" s="38" t="s">
        <v>69</v>
      </c>
      <c r="B67" s="39" t="s">
        <v>374</v>
      </c>
      <c r="C67" s="63" t="s">
        <v>369</v>
      </c>
      <c r="D67" s="148"/>
      <c r="E67" s="64" t="s">
        <v>372</v>
      </c>
      <c r="F67" s="149"/>
      <c r="G67" s="23"/>
      <c r="H67" s="52" t="s">
        <v>47</v>
      </c>
      <c r="I67" s="37" t="s">
        <v>47</v>
      </c>
      <c r="J67" s="37" t="s">
        <v>47</v>
      </c>
      <c r="K67" s="53" t="s">
        <v>47</v>
      </c>
      <c r="L67" s="51">
        <f t="shared" ref="L67:P67" si="56">SUM(L68:L75)</f>
        <v>3995.9140000000002</v>
      </c>
      <c r="M67" s="51">
        <f t="shared" si="56"/>
        <v>2369.0119999999997</v>
      </c>
      <c r="N67" s="51">
        <f t="shared" si="56"/>
        <v>1011.163</v>
      </c>
      <c r="O67" s="51">
        <f t="shared" si="56"/>
        <v>3013.8199999999997</v>
      </c>
      <c r="P67" s="51">
        <f t="shared" si="56"/>
        <v>10389.908999999998</v>
      </c>
      <c r="Q67" s="37">
        <f>SUM(Q68:Q75)</f>
        <v>10759530.399460003</v>
      </c>
      <c r="R67" s="37">
        <f t="shared" ref="R67:U67" si="57">SUM(R68:R75)</f>
        <v>6482830.9652400017</v>
      </c>
      <c r="S67" s="37">
        <f t="shared" si="57"/>
        <v>2777436.4910100005</v>
      </c>
      <c r="T67" s="37">
        <f t="shared" si="57"/>
        <v>8211071.3070599996</v>
      </c>
      <c r="U67" s="37">
        <f t="shared" si="57"/>
        <v>28230869.162770003</v>
      </c>
      <c r="V67" s="52">
        <v>2706218.24</v>
      </c>
      <c r="W67" s="37">
        <f>T67/3</f>
        <v>2737023.76902</v>
      </c>
      <c r="X67" s="53">
        <f t="shared" si="8"/>
        <v>33674111.171790004</v>
      </c>
      <c r="Y67" s="40" t="e">
        <f>#REF!+V67-W67</f>
        <v>#REF!</v>
      </c>
      <c r="Z67" s="41" t="e">
        <f>#REF!+V67-W67</f>
        <v>#REF!</v>
      </c>
    </row>
    <row r="68" spans="1:26" ht="37.5" customHeight="1">
      <c r="A68" s="38"/>
      <c r="B68" s="39"/>
      <c r="C68" s="63"/>
      <c r="D68" s="64" t="s">
        <v>372</v>
      </c>
      <c r="E68" s="65" t="s">
        <v>71</v>
      </c>
      <c r="F68" s="22" t="s">
        <v>70</v>
      </c>
      <c r="G68" s="23" t="s">
        <v>463</v>
      </c>
      <c r="H68" s="52">
        <v>4437.59</v>
      </c>
      <c r="I68" s="37">
        <v>4437.59</v>
      </c>
      <c r="J68" s="37">
        <v>1377</v>
      </c>
      <c r="K68" s="53">
        <v>1377</v>
      </c>
      <c r="L68" s="51">
        <v>2361.2550000000001</v>
      </c>
      <c r="M68" s="51">
        <v>1362.2180000000001</v>
      </c>
      <c r="N68" s="51">
        <v>482.12299999999999</v>
      </c>
      <c r="O68" s="51">
        <v>1717.4179999999999</v>
      </c>
      <c r="P68" s="147">
        <f t="shared" si="2"/>
        <v>5923.0139999999992</v>
      </c>
      <c r="Q68" s="37">
        <f t="shared" ref="Q68:Q75" si="58">(H68-J68)*L68</f>
        <v>7226833.4404500006</v>
      </c>
      <c r="R68" s="37">
        <f t="shared" si="9"/>
        <v>4169190.7886200002</v>
      </c>
      <c r="S68" s="37">
        <f t="shared" si="10"/>
        <v>1475580.8325700001</v>
      </c>
      <c r="T68" s="37">
        <f t="shared" si="11"/>
        <v>5256312.3566199997</v>
      </c>
      <c r="U68" s="53">
        <f t="shared" si="12"/>
        <v>18127917.418260001</v>
      </c>
      <c r="V68" s="52" t="s">
        <v>47</v>
      </c>
      <c r="W68" s="37"/>
      <c r="X68" s="53"/>
      <c r="Y68" s="40"/>
      <c r="Z68" s="41"/>
    </row>
    <row r="69" spans="1:26" ht="37.5" customHeight="1">
      <c r="A69" s="38"/>
      <c r="B69" s="39"/>
      <c r="C69" s="63"/>
      <c r="D69" s="64" t="s">
        <v>372</v>
      </c>
      <c r="E69" s="65" t="s">
        <v>173</v>
      </c>
      <c r="F69" s="22" t="s">
        <v>172</v>
      </c>
      <c r="G69" s="23" t="s">
        <v>464</v>
      </c>
      <c r="H69" s="52">
        <v>4437.59</v>
      </c>
      <c r="I69" s="37">
        <v>4437.59</v>
      </c>
      <c r="J69" s="37">
        <v>1377</v>
      </c>
      <c r="K69" s="53">
        <v>1377</v>
      </c>
      <c r="L69" s="51">
        <v>212.95599999999999</v>
      </c>
      <c r="M69" s="51">
        <v>209.36799999999999</v>
      </c>
      <c r="N69" s="51">
        <v>180.035</v>
      </c>
      <c r="O69" s="51">
        <v>194.79599999999999</v>
      </c>
      <c r="P69" s="147">
        <f t="shared" si="2"/>
        <v>797.15499999999997</v>
      </c>
      <c r="Q69" s="37">
        <f t="shared" si="58"/>
        <v>651771.00404000003</v>
      </c>
      <c r="R69" s="37">
        <f t="shared" si="9"/>
        <v>640789.60712000006</v>
      </c>
      <c r="S69" s="37">
        <f t="shared" si="10"/>
        <v>551013.32065000001</v>
      </c>
      <c r="T69" s="37">
        <f t="shared" si="11"/>
        <v>596190.68964</v>
      </c>
      <c r="U69" s="53">
        <f t="shared" si="12"/>
        <v>2439764.62145</v>
      </c>
      <c r="V69" s="52" t="s">
        <v>47</v>
      </c>
      <c r="W69" s="37"/>
      <c r="X69" s="53"/>
      <c r="Y69" s="40"/>
      <c r="Z69" s="41"/>
    </row>
    <row r="70" spans="1:26" ht="37.5" customHeight="1">
      <c r="A70" s="38"/>
      <c r="B70" s="39"/>
      <c r="C70" s="63"/>
      <c r="D70" s="64" t="s">
        <v>372</v>
      </c>
      <c r="E70" s="65" t="s">
        <v>183</v>
      </c>
      <c r="F70" s="22" t="s">
        <v>227</v>
      </c>
      <c r="G70" s="23" t="s">
        <v>463</v>
      </c>
      <c r="H70" s="52">
        <v>4850.42</v>
      </c>
      <c r="I70" s="37">
        <v>4850.42</v>
      </c>
      <c r="J70" s="37">
        <v>1525.83</v>
      </c>
      <c r="K70" s="53">
        <v>1525.83</v>
      </c>
      <c r="L70" s="51">
        <v>401.68799999999999</v>
      </c>
      <c r="M70" s="51">
        <v>272.95299999999997</v>
      </c>
      <c r="N70" s="51">
        <v>131.047</v>
      </c>
      <c r="O70" s="51">
        <v>400.99099999999999</v>
      </c>
      <c r="P70" s="147">
        <f t="shared" si="2"/>
        <v>1206.6790000000001</v>
      </c>
      <c r="Q70" s="37">
        <f t="shared" si="58"/>
        <v>1335447.9079199999</v>
      </c>
      <c r="R70" s="37">
        <f t="shared" si="9"/>
        <v>907456.81426999997</v>
      </c>
      <c r="S70" s="37">
        <f t="shared" si="10"/>
        <v>435677.54573000001</v>
      </c>
      <c r="T70" s="37">
        <f t="shared" si="11"/>
        <v>1333130.66869</v>
      </c>
      <c r="U70" s="53">
        <f t="shared" si="12"/>
        <v>4011712.9366100002</v>
      </c>
      <c r="V70" s="52" t="s">
        <v>47</v>
      </c>
      <c r="W70" s="37"/>
      <c r="X70" s="53"/>
      <c r="Y70" s="40"/>
      <c r="Z70" s="41"/>
    </row>
    <row r="71" spans="1:26" ht="37.5" customHeight="1">
      <c r="A71" s="38"/>
      <c r="B71" s="39"/>
      <c r="C71" s="63"/>
      <c r="D71" s="64" t="s">
        <v>372</v>
      </c>
      <c r="E71" s="65" t="s">
        <v>183</v>
      </c>
      <c r="F71" s="22" t="s">
        <v>227</v>
      </c>
      <c r="G71" s="23" t="s">
        <v>464</v>
      </c>
      <c r="H71" s="52">
        <v>4850.42</v>
      </c>
      <c r="I71" s="37">
        <v>4850.42</v>
      </c>
      <c r="J71" s="37">
        <v>1525.83</v>
      </c>
      <c r="K71" s="53">
        <v>1525.83</v>
      </c>
      <c r="L71" s="51">
        <v>0</v>
      </c>
      <c r="M71" s="51">
        <v>0.13200000000000001</v>
      </c>
      <c r="N71" s="51">
        <v>3.5089999999999999</v>
      </c>
      <c r="O71" s="51">
        <v>0</v>
      </c>
      <c r="P71" s="147">
        <f t="shared" si="2"/>
        <v>3.641</v>
      </c>
      <c r="Q71" s="37">
        <f t="shared" si="58"/>
        <v>0</v>
      </c>
      <c r="R71" s="37">
        <f t="shared" si="9"/>
        <v>438.84588000000002</v>
      </c>
      <c r="S71" s="37">
        <f t="shared" si="10"/>
        <v>11665.98631</v>
      </c>
      <c r="T71" s="37">
        <f t="shared" si="11"/>
        <v>0</v>
      </c>
      <c r="U71" s="53">
        <f t="shared" si="12"/>
        <v>12104.832190000001</v>
      </c>
      <c r="V71" s="52" t="s">
        <v>47</v>
      </c>
      <c r="W71" s="37"/>
      <c r="X71" s="53"/>
      <c r="Y71" s="40"/>
      <c r="Z71" s="41"/>
    </row>
    <row r="72" spans="1:26" ht="54" customHeight="1">
      <c r="A72" s="38"/>
      <c r="B72" s="39"/>
      <c r="C72" s="63"/>
      <c r="D72" s="64" t="s">
        <v>372</v>
      </c>
      <c r="E72" s="65" t="s">
        <v>90</v>
      </c>
      <c r="F72" s="22" t="s">
        <v>371</v>
      </c>
      <c r="G72" s="23" t="s">
        <v>463</v>
      </c>
      <c r="H72" s="52">
        <v>3499.53</v>
      </c>
      <c r="I72" s="37">
        <v>3499.53</v>
      </c>
      <c r="J72" s="37">
        <v>2150</v>
      </c>
      <c r="K72" s="53">
        <v>2150</v>
      </c>
      <c r="L72" s="51">
        <v>828.51699999999983</v>
      </c>
      <c r="M72" s="51">
        <v>397.90899999999999</v>
      </c>
      <c r="N72" s="51">
        <v>130.82499999999999</v>
      </c>
      <c r="O72" s="51">
        <v>568.42600000000004</v>
      </c>
      <c r="P72" s="147">
        <f t="shared" ref="P72:P135" si="59">L72+M72+N72+O72</f>
        <v>1925.6770000000001</v>
      </c>
      <c r="Q72" s="37">
        <f t="shared" si="58"/>
        <v>1118108.5470099999</v>
      </c>
      <c r="R72" s="37">
        <f t="shared" si="9"/>
        <v>536990.13277000003</v>
      </c>
      <c r="S72" s="37">
        <f t="shared" si="10"/>
        <v>176552.26225</v>
      </c>
      <c r="T72" s="37">
        <f t="shared" si="11"/>
        <v>767107.93978000013</v>
      </c>
      <c r="U72" s="53">
        <f t="shared" si="12"/>
        <v>2598758.8818100002</v>
      </c>
      <c r="V72" s="52" t="s">
        <v>47</v>
      </c>
      <c r="W72" s="37"/>
      <c r="X72" s="53"/>
      <c r="Y72" s="40"/>
      <c r="Z72" s="41"/>
    </row>
    <row r="73" spans="1:26" ht="54" customHeight="1">
      <c r="A73" s="38"/>
      <c r="B73" s="39"/>
      <c r="C73" s="63"/>
      <c r="D73" s="64" t="s">
        <v>372</v>
      </c>
      <c r="E73" s="65" t="s">
        <v>90</v>
      </c>
      <c r="F73" s="22" t="s">
        <v>371</v>
      </c>
      <c r="G73" s="23" t="s">
        <v>464</v>
      </c>
      <c r="H73" s="52">
        <v>3499.53</v>
      </c>
      <c r="I73" s="37">
        <v>3499.53</v>
      </c>
      <c r="J73" s="37">
        <v>2150</v>
      </c>
      <c r="K73" s="53">
        <v>2150</v>
      </c>
      <c r="L73" s="51">
        <v>82.332999999999998</v>
      </c>
      <c r="M73" s="51">
        <v>89.379000000000005</v>
      </c>
      <c r="N73" s="51">
        <v>74.516999999999996</v>
      </c>
      <c r="O73" s="51">
        <v>80.534999999999997</v>
      </c>
      <c r="P73" s="147">
        <f t="shared" si="59"/>
        <v>326.76400000000001</v>
      </c>
      <c r="Q73" s="37">
        <f t="shared" si="58"/>
        <v>111110.85349000001</v>
      </c>
      <c r="R73" s="37">
        <f t="shared" ref="R73:R135" si="60">(H73-J73)*M73</f>
        <v>120619.64187000002</v>
      </c>
      <c r="S73" s="37">
        <f t="shared" ref="S73:S135" si="61">(I73-K73)*N73</f>
        <v>100562.92701000001</v>
      </c>
      <c r="T73" s="37">
        <f t="shared" ref="T73:T135" si="62">(I73-K73)*O73</f>
        <v>108684.39855000001</v>
      </c>
      <c r="U73" s="53">
        <f t="shared" ref="U73:U135" si="63">R73+S73+T73+Q73</f>
        <v>440977.82092000009</v>
      </c>
      <c r="V73" s="52" t="s">
        <v>47</v>
      </c>
      <c r="W73" s="37"/>
      <c r="X73" s="53"/>
      <c r="Y73" s="40"/>
      <c r="Z73" s="41"/>
    </row>
    <row r="74" spans="1:26" ht="54" customHeight="1">
      <c r="A74" s="38"/>
      <c r="B74" s="39"/>
      <c r="C74" s="63"/>
      <c r="D74" s="64" t="s">
        <v>372</v>
      </c>
      <c r="E74" s="65" t="s">
        <v>132</v>
      </c>
      <c r="F74" s="22" t="s">
        <v>373</v>
      </c>
      <c r="G74" s="23" t="s">
        <v>463</v>
      </c>
      <c r="H74" s="52">
        <v>4747.07</v>
      </c>
      <c r="I74" s="37">
        <v>4747.07</v>
      </c>
      <c r="J74" s="37">
        <v>1850</v>
      </c>
      <c r="K74" s="53">
        <v>1850</v>
      </c>
      <c r="L74" s="51">
        <v>104.33199999999999</v>
      </c>
      <c r="M74" s="51">
        <v>30.2</v>
      </c>
      <c r="N74" s="51">
        <v>5.23</v>
      </c>
      <c r="O74" s="51">
        <v>48.021999999999998</v>
      </c>
      <c r="P74" s="147">
        <f t="shared" si="59"/>
        <v>187.78399999999996</v>
      </c>
      <c r="Q74" s="37">
        <f t="shared" si="58"/>
        <v>302257.10723999992</v>
      </c>
      <c r="R74" s="37">
        <f t="shared" si="60"/>
        <v>87491.513999999996</v>
      </c>
      <c r="S74" s="37">
        <f t="shared" si="61"/>
        <v>15151.676100000001</v>
      </c>
      <c r="T74" s="37">
        <f t="shared" si="62"/>
        <v>139123.09553999998</v>
      </c>
      <c r="U74" s="53">
        <f t="shared" si="63"/>
        <v>544023.39287999994</v>
      </c>
      <c r="V74" s="52" t="s">
        <v>47</v>
      </c>
      <c r="W74" s="37"/>
      <c r="X74" s="53"/>
      <c r="Y74" s="40"/>
      <c r="Z74" s="41"/>
    </row>
    <row r="75" spans="1:26" ht="54" customHeight="1">
      <c r="A75" s="38"/>
      <c r="B75" s="39"/>
      <c r="C75" s="63"/>
      <c r="D75" s="64" t="s">
        <v>372</v>
      </c>
      <c r="E75" s="65" t="s">
        <v>132</v>
      </c>
      <c r="F75" s="22" t="s">
        <v>373</v>
      </c>
      <c r="G75" s="23" t="s">
        <v>464</v>
      </c>
      <c r="H75" s="52">
        <v>4747.07</v>
      </c>
      <c r="I75" s="37">
        <v>4747.07</v>
      </c>
      <c r="J75" s="37">
        <v>1850</v>
      </c>
      <c r="K75" s="53">
        <v>1850</v>
      </c>
      <c r="L75" s="51">
        <v>4.8330000000000002</v>
      </c>
      <c r="M75" s="51">
        <v>6.8529999999999998</v>
      </c>
      <c r="N75" s="51">
        <v>3.8769999999999998</v>
      </c>
      <c r="O75" s="51">
        <v>3.6320000000000001</v>
      </c>
      <c r="P75" s="147">
        <f t="shared" si="59"/>
        <v>19.195</v>
      </c>
      <c r="Q75" s="37">
        <f t="shared" si="58"/>
        <v>14001.539309999998</v>
      </c>
      <c r="R75" s="37">
        <f t="shared" si="60"/>
        <v>19853.620709999996</v>
      </c>
      <c r="S75" s="37">
        <f t="shared" si="61"/>
        <v>11231.940389999998</v>
      </c>
      <c r="T75" s="37">
        <f t="shared" si="62"/>
        <v>10522.158239999999</v>
      </c>
      <c r="U75" s="53">
        <f t="shared" si="63"/>
        <v>55609.258649999989</v>
      </c>
      <c r="V75" s="52" t="s">
        <v>47</v>
      </c>
      <c r="W75" s="37"/>
      <c r="X75" s="53"/>
      <c r="Y75" s="40"/>
      <c r="Z75" s="41"/>
    </row>
    <row r="76" spans="1:26" ht="40.5" customHeight="1">
      <c r="A76" s="38" t="s">
        <v>75</v>
      </c>
      <c r="B76" s="39" t="s">
        <v>370</v>
      </c>
      <c r="C76" s="63" t="s">
        <v>369</v>
      </c>
      <c r="D76" s="148"/>
      <c r="E76" s="64" t="s">
        <v>368</v>
      </c>
      <c r="F76" s="149"/>
      <c r="G76" s="23"/>
      <c r="H76" s="52" t="s">
        <v>47</v>
      </c>
      <c r="I76" s="37" t="s">
        <v>47</v>
      </c>
      <c r="J76" s="37" t="s">
        <v>47</v>
      </c>
      <c r="K76" s="53" t="s">
        <v>47</v>
      </c>
      <c r="L76" s="51">
        <f t="shared" ref="L76:P76" si="64">SUM(L77:L78)</f>
        <v>2804.3</v>
      </c>
      <c r="M76" s="51">
        <f t="shared" si="64"/>
        <v>1342.5720000000001</v>
      </c>
      <c r="N76" s="51">
        <f t="shared" si="64"/>
        <v>530.95000000000005</v>
      </c>
      <c r="O76" s="51">
        <f t="shared" si="64"/>
        <v>2272.3040000000001</v>
      </c>
      <c r="P76" s="51">
        <f t="shared" si="64"/>
        <v>6950.1260000000002</v>
      </c>
      <c r="Q76" s="37">
        <f>SUM(Q77:Q78)</f>
        <v>819977.3200000003</v>
      </c>
      <c r="R76" s="37">
        <f t="shared" ref="R76:U76" si="65">SUM(R77:R78)</f>
        <v>392568.05280000018</v>
      </c>
      <c r="S76" s="37">
        <f t="shared" si="65"/>
        <v>155249.78000000003</v>
      </c>
      <c r="T76" s="37">
        <f t="shared" si="65"/>
        <v>664421.68960000016</v>
      </c>
      <c r="U76" s="37">
        <f t="shared" si="65"/>
        <v>2032216.8424000004</v>
      </c>
      <c r="V76" s="52">
        <v>275342.26</v>
      </c>
      <c r="W76" s="37">
        <f>T76/3</f>
        <v>221473.89653333338</v>
      </c>
      <c r="X76" s="53">
        <f t="shared" ref="X76:X133" si="66">U76+V76+W76</f>
        <v>2529032.9989333334</v>
      </c>
      <c r="Y76" s="40" t="e">
        <f>#REF!+V76-W76</f>
        <v>#REF!</v>
      </c>
      <c r="Z76" s="41" t="e">
        <f>#REF!+V76-W76</f>
        <v>#REF!</v>
      </c>
    </row>
    <row r="77" spans="1:26" ht="34.5" customHeight="1">
      <c r="A77" s="38"/>
      <c r="B77" s="39"/>
      <c r="C77" s="63"/>
      <c r="D77" s="64" t="s">
        <v>368</v>
      </c>
      <c r="E77" s="65" t="s">
        <v>238</v>
      </c>
      <c r="F77" s="22" t="s">
        <v>48</v>
      </c>
      <c r="G77" s="23" t="s">
        <v>463</v>
      </c>
      <c r="H77" s="52">
        <v>2292.4</v>
      </c>
      <c r="I77" s="37">
        <v>2292.4</v>
      </c>
      <c r="J77" s="37">
        <v>2000</v>
      </c>
      <c r="K77" s="53">
        <v>2000</v>
      </c>
      <c r="L77" s="51">
        <v>2450.25</v>
      </c>
      <c r="M77" s="51">
        <v>998.97900000000004</v>
      </c>
      <c r="N77" s="51">
        <v>259.411</v>
      </c>
      <c r="O77" s="51">
        <v>1934.3</v>
      </c>
      <c r="P77" s="147">
        <f t="shared" si="59"/>
        <v>5642.9400000000005</v>
      </c>
      <c r="Q77" s="37">
        <f>(H77-J77)*L77</f>
        <v>716453.10000000021</v>
      </c>
      <c r="R77" s="37">
        <f t="shared" si="60"/>
        <v>292101.45960000012</v>
      </c>
      <c r="S77" s="37">
        <f t="shared" si="61"/>
        <v>75851.776400000017</v>
      </c>
      <c r="T77" s="37">
        <f t="shared" si="62"/>
        <v>565589.32000000018</v>
      </c>
      <c r="U77" s="53">
        <f t="shared" si="63"/>
        <v>1649995.6560000004</v>
      </c>
      <c r="V77" s="52" t="s">
        <v>47</v>
      </c>
      <c r="W77" s="37"/>
      <c r="X77" s="53"/>
      <c r="Y77" s="40"/>
      <c r="Z77" s="41"/>
    </row>
    <row r="78" spans="1:26" ht="34.5" customHeight="1">
      <c r="A78" s="38"/>
      <c r="B78" s="39"/>
      <c r="C78" s="63"/>
      <c r="D78" s="64" t="s">
        <v>368</v>
      </c>
      <c r="E78" s="65" t="s">
        <v>238</v>
      </c>
      <c r="F78" s="22" t="s">
        <v>48</v>
      </c>
      <c r="G78" s="23" t="s">
        <v>464</v>
      </c>
      <c r="H78" s="52">
        <v>2292.4</v>
      </c>
      <c r="I78" s="37">
        <v>2292.4</v>
      </c>
      <c r="J78" s="37">
        <v>2000</v>
      </c>
      <c r="K78" s="53">
        <v>2000</v>
      </c>
      <c r="L78" s="51">
        <v>354.05</v>
      </c>
      <c r="M78" s="51">
        <v>343.59300000000002</v>
      </c>
      <c r="N78" s="51">
        <v>271.53899999999999</v>
      </c>
      <c r="O78" s="51">
        <v>338.00400000000002</v>
      </c>
      <c r="P78" s="147">
        <f t="shared" si="59"/>
        <v>1307.1860000000001</v>
      </c>
      <c r="Q78" s="37">
        <f>(H78-J78)*L78</f>
        <v>103524.22000000003</v>
      </c>
      <c r="R78" s="37">
        <f t="shared" si="60"/>
        <v>100466.59320000003</v>
      </c>
      <c r="S78" s="37">
        <f t="shared" si="61"/>
        <v>79398.003600000025</v>
      </c>
      <c r="T78" s="37">
        <f t="shared" si="62"/>
        <v>98832.369600000035</v>
      </c>
      <c r="U78" s="53">
        <f t="shared" si="63"/>
        <v>382221.18640000012</v>
      </c>
      <c r="V78" s="52" t="s">
        <v>47</v>
      </c>
      <c r="W78" s="37"/>
      <c r="X78" s="53"/>
      <c r="Y78" s="40"/>
      <c r="Z78" s="41"/>
    </row>
    <row r="79" spans="1:26" ht="30.75" customHeight="1">
      <c r="A79" s="38" t="s">
        <v>64</v>
      </c>
      <c r="B79" s="39" t="s">
        <v>367</v>
      </c>
      <c r="C79" s="63" t="s">
        <v>366</v>
      </c>
      <c r="D79" s="148"/>
      <c r="E79" s="64" t="s">
        <v>361</v>
      </c>
      <c r="F79" s="149"/>
      <c r="G79" s="23"/>
      <c r="H79" s="52" t="s">
        <v>47</v>
      </c>
      <c r="I79" s="37" t="s">
        <v>47</v>
      </c>
      <c r="J79" s="37" t="s">
        <v>47</v>
      </c>
      <c r="K79" s="53" t="s">
        <v>47</v>
      </c>
      <c r="L79" s="51">
        <f t="shared" ref="L79:P79" si="67">SUM(L80:L85)</f>
        <v>10211.632</v>
      </c>
      <c r="M79" s="51">
        <f t="shared" si="67"/>
        <v>4037.8</v>
      </c>
      <c r="N79" s="51">
        <f t="shared" si="67"/>
        <v>1621</v>
      </c>
      <c r="O79" s="51">
        <f t="shared" si="67"/>
        <v>8767.9</v>
      </c>
      <c r="P79" s="51">
        <f t="shared" si="67"/>
        <v>24638.332000000002</v>
      </c>
      <c r="Q79" s="37">
        <f>SUM(Q80:Q85)</f>
        <v>26026198.273170002</v>
      </c>
      <c r="R79" s="37">
        <f t="shared" ref="R79:U79" si="68">SUM(R80:R85)</f>
        <v>10302421.536000002</v>
      </c>
      <c r="S79" s="37">
        <f t="shared" si="68"/>
        <v>4042033.9530000007</v>
      </c>
      <c r="T79" s="37">
        <f t="shared" si="68"/>
        <v>22238435.849000003</v>
      </c>
      <c r="U79" s="37">
        <f t="shared" si="68"/>
        <v>62609089.611170009</v>
      </c>
      <c r="V79" s="52">
        <v>7976935.21</v>
      </c>
      <c r="W79" s="37">
        <f>T79/3</f>
        <v>7412811.9496666677</v>
      </c>
      <c r="X79" s="53">
        <f t="shared" si="66"/>
        <v>77998836.770836666</v>
      </c>
      <c r="Y79" s="40" t="e">
        <f>#REF!+V79-W79</f>
        <v>#REF!</v>
      </c>
      <c r="Z79" s="41" t="e">
        <f>#REF!+V79-W79</f>
        <v>#REF!</v>
      </c>
    </row>
    <row r="80" spans="1:26" ht="36.75" customHeight="1">
      <c r="A80" s="38"/>
      <c r="B80" s="39"/>
      <c r="C80" s="63"/>
      <c r="D80" s="64" t="s">
        <v>361</v>
      </c>
      <c r="E80" s="65" t="s">
        <v>66</v>
      </c>
      <c r="F80" s="22" t="s">
        <v>365</v>
      </c>
      <c r="G80" s="23" t="s">
        <v>463</v>
      </c>
      <c r="H80" s="52">
        <v>3587.46</v>
      </c>
      <c r="I80" s="37">
        <v>3587.46</v>
      </c>
      <c r="J80" s="37">
        <v>1601.67</v>
      </c>
      <c r="K80" s="53">
        <v>1601.67</v>
      </c>
      <c r="L80" s="51">
        <v>986.55200000000002</v>
      </c>
      <c r="M80" s="51">
        <v>363.1</v>
      </c>
      <c r="N80" s="51">
        <v>239.6</v>
      </c>
      <c r="O80" s="51">
        <v>936.9</v>
      </c>
      <c r="P80" s="147">
        <f t="shared" si="59"/>
        <v>2526.152</v>
      </c>
      <c r="Q80" s="37">
        <f t="shared" ref="Q80:Q85" si="69">(H80-J80)*L80</f>
        <v>1959085.09608</v>
      </c>
      <c r="R80" s="37">
        <f t="shared" si="60"/>
        <v>721040.34900000005</v>
      </c>
      <c r="S80" s="37">
        <f t="shared" si="61"/>
        <v>475795.28399999999</v>
      </c>
      <c r="T80" s="37">
        <f t="shared" si="62"/>
        <v>1860486.6509999998</v>
      </c>
      <c r="U80" s="53">
        <f t="shared" si="63"/>
        <v>5016407.3800799996</v>
      </c>
      <c r="V80" s="52" t="s">
        <v>47</v>
      </c>
      <c r="W80" s="37"/>
      <c r="X80" s="53"/>
      <c r="Y80" s="40"/>
      <c r="Z80" s="41"/>
    </row>
    <row r="81" spans="1:26" ht="36.75" customHeight="1">
      <c r="A81" s="38"/>
      <c r="B81" s="39"/>
      <c r="C81" s="63"/>
      <c r="D81" s="64" t="s">
        <v>361</v>
      </c>
      <c r="E81" s="65" t="s">
        <v>66</v>
      </c>
      <c r="F81" s="22" t="s">
        <v>65</v>
      </c>
      <c r="G81" s="23" t="s">
        <v>463</v>
      </c>
      <c r="H81" s="52">
        <v>4207.22</v>
      </c>
      <c r="I81" s="37">
        <v>4207.22</v>
      </c>
      <c r="J81" s="37">
        <v>1721.67</v>
      </c>
      <c r="K81" s="53">
        <v>1721.67</v>
      </c>
      <c r="L81" s="51">
        <v>2820.1469999999999</v>
      </c>
      <c r="M81" s="51">
        <v>1137.4000000000001</v>
      </c>
      <c r="N81" s="51">
        <v>580.9</v>
      </c>
      <c r="O81" s="51">
        <v>2597.3000000000002</v>
      </c>
      <c r="P81" s="147">
        <f t="shared" si="59"/>
        <v>7135.7470000000003</v>
      </c>
      <c r="Q81" s="37">
        <f t="shared" si="69"/>
        <v>7009616.3758500004</v>
      </c>
      <c r="R81" s="37">
        <f t="shared" si="60"/>
        <v>2827064.5700000003</v>
      </c>
      <c r="S81" s="37">
        <f t="shared" si="61"/>
        <v>1443855.9950000001</v>
      </c>
      <c r="T81" s="37">
        <f t="shared" si="62"/>
        <v>6455719.0150000006</v>
      </c>
      <c r="U81" s="53">
        <f t="shared" si="63"/>
        <v>17736255.955850001</v>
      </c>
      <c r="V81" s="52" t="s">
        <v>47</v>
      </c>
      <c r="W81" s="37"/>
      <c r="X81" s="53"/>
      <c r="Y81" s="40"/>
      <c r="Z81" s="41"/>
    </row>
    <row r="82" spans="1:26" ht="36.75" customHeight="1">
      <c r="A82" s="38"/>
      <c r="B82" s="39"/>
      <c r="C82" s="63"/>
      <c r="D82" s="64" t="s">
        <v>361</v>
      </c>
      <c r="E82" s="65" t="s">
        <v>66</v>
      </c>
      <c r="F82" s="22" t="s">
        <v>364</v>
      </c>
      <c r="G82" s="23" t="s">
        <v>463</v>
      </c>
      <c r="H82" s="52">
        <v>4031.96</v>
      </c>
      <c r="I82" s="37">
        <v>4031.96</v>
      </c>
      <c r="J82" s="37">
        <v>1721.67</v>
      </c>
      <c r="K82" s="53">
        <v>1721.67</v>
      </c>
      <c r="L82" s="51">
        <v>476.61199999999997</v>
      </c>
      <c r="M82" s="51">
        <v>197.3</v>
      </c>
      <c r="N82" s="51">
        <v>97.8</v>
      </c>
      <c r="O82" s="51">
        <v>450.7</v>
      </c>
      <c r="P82" s="147">
        <f t="shared" si="59"/>
        <v>1222.412</v>
      </c>
      <c r="Q82" s="37">
        <f t="shared" si="69"/>
        <v>1101111.9374799998</v>
      </c>
      <c r="R82" s="37">
        <f t="shared" si="60"/>
        <v>455820.217</v>
      </c>
      <c r="S82" s="37">
        <f t="shared" si="61"/>
        <v>225946.36199999999</v>
      </c>
      <c r="T82" s="37">
        <f t="shared" si="62"/>
        <v>1041247.703</v>
      </c>
      <c r="U82" s="53">
        <f t="shared" si="63"/>
        <v>2824126.21948</v>
      </c>
      <c r="V82" s="52" t="s">
        <v>47</v>
      </c>
      <c r="W82" s="37"/>
      <c r="X82" s="53"/>
      <c r="Y82" s="40"/>
      <c r="Z82" s="41"/>
    </row>
    <row r="83" spans="1:26" ht="43.5" customHeight="1">
      <c r="A83" s="38"/>
      <c r="B83" s="39"/>
      <c r="C83" s="63"/>
      <c r="D83" s="64" t="s">
        <v>361</v>
      </c>
      <c r="E83" s="65" t="s">
        <v>235</v>
      </c>
      <c r="F83" s="22" t="s">
        <v>363</v>
      </c>
      <c r="G83" s="23" t="s">
        <v>463</v>
      </c>
      <c r="H83" s="52">
        <v>4484.5600000000004</v>
      </c>
      <c r="I83" s="37">
        <v>4484.5600000000004</v>
      </c>
      <c r="J83" s="37">
        <v>1460</v>
      </c>
      <c r="K83" s="53">
        <v>1460</v>
      </c>
      <c r="L83" s="51">
        <v>121.916</v>
      </c>
      <c r="M83" s="51">
        <v>48.9</v>
      </c>
      <c r="N83" s="51">
        <v>29.4</v>
      </c>
      <c r="O83" s="51">
        <v>119.8</v>
      </c>
      <c r="P83" s="147">
        <f t="shared" si="59"/>
        <v>320.01600000000002</v>
      </c>
      <c r="Q83" s="37">
        <f t="shared" si="69"/>
        <v>368742.25696000003</v>
      </c>
      <c r="R83" s="37">
        <f t="shared" si="60"/>
        <v>147900.98400000003</v>
      </c>
      <c r="S83" s="37">
        <f t="shared" si="61"/>
        <v>88922.064000000013</v>
      </c>
      <c r="T83" s="37">
        <f t="shared" si="62"/>
        <v>362342.28800000006</v>
      </c>
      <c r="U83" s="53">
        <f t="shared" si="63"/>
        <v>967907.59296000015</v>
      </c>
      <c r="V83" s="52" t="s">
        <v>47</v>
      </c>
      <c r="W83" s="37"/>
      <c r="X83" s="53"/>
      <c r="Y83" s="40"/>
      <c r="Z83" s="41"/>
    </row>
    <row r="84" spans="1:26" ht="51.75" customHeight="1">
      <c r="A84" s="38"/>
      <c r="B84" s="39"/>
      <c r="C84" s="63"/>
      <c r="D84" s="64" t="s">
        <v>361</v>
      </c>
      <c r="E84" s="65" t="s">
        <v>235</v>
      </c>
      <c r="F84" s="22" t="s">
        <v>362</v>
      </c>
      <c r="G84" s="23" t="s">
        <v>463</v>
      </c>
      <c r="H84" s="52">
        <v>4484.5600000000004</v>
      </c>
      <c r="I84" s="37">
        <v>4484.5600000000004</v>
      </c>
      <c r="J84" s="37">
        <v>1800</v>
      </c>
      <c r="K84" s="53">
        <v>1800</v>
      </c>
      <c r="L84" s="51">
        <v>466.43100000000004</v>
      </c>
      <c r="M84" s="51">
        <v>212.9</v>
      </c>
      <c r="N84" s="51">
        <v>66.2</v>
      </c>
      <c r="O84" s="51">
        <v>380.9</v>
      </c>
      <c r="P84" s="147">
        <f t="shared" si="59"/>
        <v>1126.431</v>
      </c>
      <c r="Q84" s="37">
        <f t="shared" si="69"/>
        <v>1252162.0053600003</v>
      </c>
      <c r="R84" s="37">
        <f t="shared" si="60"/>
        <v>571542.82400000014</v>
      </c>
      <c r="S84" s="37">
        <f t="shared" si="61"/>
        <v>177717.87200000003</v>
      </c>
      <c r="T84" s="37">
        <f t="shared" si="62"/>
        <v>1022548.9040000001</v>
      </c>
      <c r="U84" s="53">
        <f t="shared" si="63"/>
        <v>3023971.6053600004</v>
      </c>
      <c r="V84" s="52" t="s">
        <v>47</v>
      </c>
      <c r="W84" s="37"/>
      <c r="X84" s="53"/>
      <c r="Y84" s="40"/>
      <c r="Z84" s="41"/>
    </row>
    <row r="85" spans="1:26" ht="73.5" customHeight="1">
      <c r="A85" s="38"/>
      <c r="B85" s="39"/>
      <c r="C85" s="63"/>
      <c r="D85" s="64" t="s">
        <v>361</v>
      </c>
      <c r="E85" s="65" t="s">
        <v>235</v>
      </c>
      <c r="F85" s="22" t="s">
        <v>360</v>
      </c>
      <c r="G85" s="23" t="s">
        <v>463</v>
      </c>
      <c r="H85" s="52">
        <v>4484.5600000000004</v>
      </c>
      <c r="I85" s="37">
        <v>4484.5600000000004</v>
      </c>
      <c r="J85" s="37">
        <v>1800</v>
      </c>
      <c r="K85" s="53">
        <v>1800</v>
      </c>
      <c r="L85" s="51">
        <v>5339.9740000000002</v>
      </c>
      <c r="M85" s="51">
        <v>2078.1999999999998</v>
      </c>
      <c r="N85" s="51">
        <v>607.1</v>
      </c>
      <c r="O85" s="51">
        <v>4282.3</v>
      </c>
      <c r="P85" s="147">
        <f t="shared" si="59"/>
        <v>12307.574000000001</v>
      </c>
      <c r="Q85" s="37">
        <f t="shared" si="69"/>
        <v>14335480.601440003</v>
      </c>
      <c r="R85" s="37">
        <f t="shared" si="60"/>
        <v>5579052.5920000002</v>
      </c>
      <c r="S85" s="37">
        <f t="shared" si="61"/>
        <v>1629796.3760000004</v>
      </c>
      <c r="T85" s="37">
        <f t="shared" si="62"/>
        <v>11496091.288000003</v>
      </c>
      <c r="U85" s="53">
        <f t="shared" si="63"/>
        <v>33040420.85744001</v>
      </c>
      <c r="V85" s="52" t="s">
        <v>47</v>
      </c>
      <c r="W85" s="37"/>
      <c r="X85" s="53"/>
      <c r="Y85" s="40"/>
      <c r="Z85" s="41"/>
    </row>
    <row r="86" spans="1:26" ht="30.75" customHeight="1">
      <c r="A86" s="38" t="s">
        <v>148</v>
      </c>
      <c r="B86" s="39" t="s">
        <v>359</v>
      </c>
      <c r="C86" s="63" t="s">
        <v>358</v>
      </c>
      <c r="D86" s="148"/>
      <c r="E86" s="64" t="s">
        <v>357</v>
      </c>
      <c r="F86" s="149"/>
      <c r="G86" s="23"/>
      <c r="H86" s="52" t="s">
        <v>47</v>
      </c>
      <c r="I86" s="37" t="s">
        <v>47</v>
      </c>
      <c r="J86" s="37" t="s">
        <v>47</v>
      </c>
      <c r="K86" s="53" t="s">
        <v>47</v>
      </c>
      <c r="L86" s="51">
        <f t="shared" ref="L86:P86" si="70">SUM(L87:L89)</f>
        <v>7244.4890000000005</v>
      </c>
      <c r="M86" s="51">
        <f t="shared" si="70"/>
        <v>4584.6099999999997</v>
      </c>
      <c r="N86" s="51">
        <f t="shared" si="70"/>
        <v>2178.6999999999998</v>
      </c>
      <c r="O86" s="51">
        <f t="shared" si="70"/>
        <v>6805.2</v>
      </c>
      <c r="P86" s="51">
        <f t="shared" si="70"/>
        <v>20812.998999999996</v>
      </c>
      <c r="Q86" s="37">
        <f>SUM(Q87:Q89)</f>
        <v>41256573.516099997</v>
      </c>
      <c r="R86" s="37">
        <f t="shared" ref="R86:U86" si="71">SUM(R87:R89)</f>
        <v>26784631.207999997</v>
      </c>
      <c r="S86" s="37">
        <f t="shared" si="71"/>
        <v>12601403.265999999</v>
      </c>
      <c r="T86" s="37">
        <f t="shared" si="71"/>
        <v>39153412.782999992</v>
      </c>
      <c r="U86" s="37">
        <f t="shared" si="71"/>
        <v>119796020.77309999</v>
      </c>
      <c r="V86" s="52">
        <v>13958671.98</v>
      </c>
      <c r="W86" s="37">
        <f>T86/3</f>
        <v>13051137.59433333</v>
      </c>
      <c r="X86" s="53">
        <f t="shared" si="66"/>
        <v>146805830.34743333</v>
      </c>
      <c r="Y86" s="40" t="e">
        <f>#REF!+V86-W86</f>
        <v>#REF!</v>
      </c>
      <c r="Z86" s="41" t="e">
        <f>#REF!+V86-W86</f>
        <v>#REF!</v>
      </c>
    </row>
    <row r="87" spans="1:26" ht="38.25" customHeight="1">
      <c r="A87" s="38"/>
      <c r="B87" s="39"/>
      <c r="C87" s="63"/>
      <c r="D87" s="64" t="s">
        <v>357</v>
      </c>
      <c r="E87" s="65" t="s">
        <v>54</v>
      </c>
      <c r="F87" s="22" t="s">
        <v>56</v>
      </c>
      <c r="G87" s="23" t="s">
        <v>463</v>
      </c>
      <c r="H87" s="52">
        <v>5707.17</v>
      </c>
      <c r="I87" s="37">
        <v>5707.17</v>
      </c>
      <c r="J87" s="37">
        <v>1596.67</v>
      </c>
      <c r="K87" s="53">
        <v>1596.67</v>
      </c>
      <c r="L87" s="51">
        <v>2047.7210000000002</v>
      </c>
      <c r="M87" s="51">
        <v>989.92</v>
      </c>
      <c r="N87" s="51">
        <v>528.02</v>
      </c>
      <c r="O87" s="51">
        <v>1743.11</v>
      </c>
      <c r="P87" s="147">
        <f t="shared" si="59"/>
        <v>5308.7709999999997</v>
      </c>
      <c r="Q87" s="37">
        <f>(H87-J87)*L87</f>
        <v>8417157.1705000009</v>
      </c>
      <c r="R87" s="37">
        <f t="shared" si="60"/>
        <v>4069066.1599999997</v>
      </c>
      <c r="S87" s="37">
        <f t="shared" si="61"/>
        <v>2170426.21</v>
      </c>
      <c r="T87" s="37">
        <f t="shared" si="62"/>
        <v>7165053.6549999993</v>
      </c>
      <c r="U87" s="53">
        <f t="shared" si="63"/>
        <v>21821703.195500001</v>
      </c>
      <c r="V87" s="52" t="s">
        <v>47</v>
      </c>
      <c r="W87" s="37"/>
      <c r="X87" s="53"/>
      <c r="Y87" s="40"/>
      <c r="Z87" s="41"/>
    </row>
    <row r="88" spans="1:26" ht="38.25" customHeight="1">
      <c r="A88" s="38"/>
      <c r="B88" s="39"/>
      <c r="C88" s="63"/>
      <c r="D88" s="64" t="s">
        <v>357</v>
      </c>
      <c r="E88" s="65" t="s">
        <v>54</v>
      </c>
      <c r="F88" s="22" t="s">
        <v>356</v>
      </c>
      <c r="G88" s="23" t="s">
        <v>463</v>
      </c>
      <c r="H88" s="52">
        <v>7915.87</v>
      </c>
      <c r="I88" s="37">
        <v>7915.87</v>
      </c>
      <c r="J88" s="37">
        <v>1596.67</v>
      </c>
      <c r="K88" s="53">
        <v>1596.67</v>
      </c>
      <c r="L88" s="51">
        <v>5151.66</v>
      </c>
      <c r="M88" s="51">
        <v>3557.58</v>
      </c>
      <c r="N88" s="51">
        <v>1636.8</v>
      </c>
      <c r="O88" s="51">
        <v>5014.82</v>
      </c>
      <c r="P88" s="147">
        <f t="shared" si="59"/>
        <v>15360.859999999999</v>
      </c>
      <c r="Q88" s="37">
        <f>(H88-J88)*L88</f>
        <v>32554369.871999998</v>
      </c>
      <c r="R88" s="37">
        <f t="shared" si="60"/>
        <v>22481059.535999998</v>
      </c>
      <c r="S88" s="37">
        <f t="shared" si="61"/>
        <v>10343266.559999999</v>
      </c>
      <c r="T88" s="37">
        <f t="shared" si="62"/>
        <v>31689650.543999996</v>
      </c>
      <c r="U88" s="53">
        <f t="shared" si="63"/>
        <v>97068346.511999995</v>
      </c>
      <c r="V88" s="52" t="s">
        <v>47</v>
      </c>
      <c r="W88" s="37"/>
      <c r="X88" s="53"/>
      <c r="Y88" s="40"/>
      <c r="Z88" s="41"/>
    </row>
    <row r="89" spans="1:26" ht="38.25" customHeight="1">
      <c r="A89" s="38"/>
      <c r="B89" s="39"/>
      <c r="C89" s="63"/>
      <c r="D89" s="64" t="s">
        <v>357</v>
      </c>
      <c r="E89" s="65" t="s">
        <v>54</v>
      </c>
      <c r="F89" s="22" t="s">
        <v>356</v>
      </c>
      <c r="G89" s="23" t="s">
        <v>464</v>
      </c>
      <c r="H89" s="52">
        <v>7915.87</v>
      </c>
      <c r="I89" s="37">
        <v>7915.87</v>
      </c>
      <c r="J89" s="37">
        <v>1596.67</v>
      </c>
      <c r="K89" s="53">
        <v>1596.67</v>
      </c>
      <c r="L89" s="51">
        <v>45.107999999999997</v>
      </c>
      <c r="M89" s="51">
        <v>37.11</v>
      </c>
      <c r="N89" s="51">
        <v>13.88</v>
      </c>
      <c r="O89" s="51">
        <v>47.27</v>
      </c>
      <c r="P89" s="147">
        <f t="shared" si="59"/>
        <v>143.36799999999999</v>
      </c>
      <c r="Q89" s="37">
        <f>(H89-J89)*L89</f>
        <v>285046.47359999997</v>
      </c>
      <c r="R89" s="37">
        <f t="shared" si="60"/>
        <v>234505.51199999999</v>
      </c>
      <c r="S89" s="37">
        <f t="shared" si="61"/>
        <v>87710.495999999999</v>
      </c>
      <c r="T89" s="37">
        <f t="shared" si="62"/>
        <v>298708.58400000003</v>
      </c>
      <c r="U89" s="53">
        <f t="shared" si="63"/>
        <v>905971.06559999986</v>
      </c>
      <c r="V89" s="52" t="s">
        <v>47</v>
      </c>
      <c r="W89" s="37"/>
      <c r="X89" s="53"/>
      <c r="Y89" s="40"/>
      <c r="Z89" s="41"/>
    </row>
    <row r="90" spans="1:26" ht="30.75" customHeight="1">
      <c r="A90" s="38" t="s">
        <v>88</v>
      </c>
      <c r="B90" s="39" t="s">
        <v>355</v>
      </c>
      <c r="C90" s="63" t="s">
        <v>5</v>
      </c>
      <c r="D90" s="148"/>
      <c r="E90" s="64" t="s">
        <v>354</v>
      </c>
      <c r="F90" s="149"/>
      <c r="G90" s="23"/>
      <c r="H90" s="52" t="s">
        <v>47</v>
      </c>
      <c r="I90" s="37" t="s">
        <v>47</v>
      </c>
      <c r="J90" s="37" t="s">
        <v>47</v>
      </c>
      <c r="K90" s="53" t="s">
        <v>47</v>
      </c>
      <c r="L90" s="51">
        <f t="shared" ref="L90:P90" si="72">SUM(L91:L94)</f>
        <v>13183.245000000001</v>
      </c>
      <c r="M90" s="51">
        <f t="shared" si="72"/>
        <v>7725.98</v>
      </c>
      <c r="N90" s="51">
        <f t="shared" si="72"/>
        <v>3889.12</v>
      </c>
      <c r="O90" s="51">
        <f t="shared" si="72"/>
        <v>10667.39</v>
      </c>
      <c r="P90" s="51">
        <f t="shared" si="72"/>
        <v>35465.735000000001</v>
      </c>
      <c r="Q90" s="37">
        <f>SUM(Q91:Q94)</f>
        <v>49666523.190980002</v>
      </c>
      <c r="R90" s="37">
        <f t="shared" ref="R90:U90" si="73">SUM(R91:R94)</f>
        <v>28916979.242899999</v>
      </c>
      <c r="S90" s="37">
        <f t="shared" si="73"/>
        <v>14237751.780699998</v>
      </c>
      <c r="T90" s="37">
        <f t="shared" si="73"/>
        <v>40244904.099099994</v>
      </c>
      <c r="U90" s="37">
        <f t="shared" si="73"/>
        <v>133066158.31367999</v>
      </c>
      <c r="V90" s="52">
        <v>16675066.689999999</v>
      </c>
      <c r="W90" s="37">
        <f>T90/3</f>
        <v>13414968.033033332</v>
      </c>
      <c r="X90" s="53">
        <f t="shared" si="66"/>
        <v>163156193.03671333</v>
      </c>
      <c r="Y90" s="40" t="e">
        <f>#REF!+V90-W90</f>
        <v>#REF!</v>
      </c>
      <c r="Z90" s="41" t="e">
        <f>#REF!+V90-W90</f>
        <v>#REF!</v>
      </c>
    </row>
    <row r="91" spans="1:26" ht="38.25" customHeight="1">
      <c r="A91" s="38"/>
      <c r="B91" s="39"/>
      <c r="C91" s="63"/>
      <c r="D91" s="64" t="s">
        <v>354</v>
      </c>
      <c r="E91" s="65" t="s">
        <v>60</v>
      </c>
      <c r="F91" s="22" t="s">
        <v>197</v>
      </c>
      <c r="G91" s="23" t="s">
        <v>463</v>
      </c>
      <c r="H91" s="52">
        <v>5438.03</v>
      </c>
      <c r="I91" s="37">
        <v>5438.03</v>
      </c>
      <c r="J91" s="37">
        <v>1980</v>
      </c>
      <c r="K91" s="53">
        <v>1980</v>
      </c>
      <c r="L91" s="51">
        <v>7941.768</v>
      </c>
      <c r="M91" s="51">
        <v>4237.1000000000004</v>
      </c>
      <c r="N91" s="51">
        <v>1883.16</v>
      </c>
      <c r="O91" s="51">
        <v>5963.33</v>
      </c>
      <c r="P91" s="147">
        <f t="shared" si="59"/>
        <v>20025.358</v>
      </c>
      <c r="Q91" s="37">
        <f>(H91-J91)*L91</f>
        <v>27462871.99704</v>
      </c>
      <c r="R91" s="37">
        <f t="shared" si="60"/>
        <v>14652018.913000001</v>
      </c>
      <c r="S91" s="37">
        <f t="shared" si="61"/>
        <v>6512023.7747999998</v>
      </c>
      <c r="T91" s="37">
        <f t="shared" si="62"/>
        <v>20621374.039899997</v>
      </c>
      <c r="U91" s="53">
        <f t="shared" si="63"/>
        <v>69248288.724739999</v>
      </c>
      <c r="V91" s="52" t="s">
        <v>47</v>
      </c>
      <c r="W91" s="37"/>
      <c r="X91" s="53"/>
      <c r="Y91" s="40"/>
      <c r="Z91" s="41"/>
    </row>
    <row r="92" spans="1:26" ht="38.25" customHeight="1">
      <c r="A92" s="38"/>
      <c r="B92" s="39"/>
      <c r="C92" s="63"/>
      <c r="D92" s="64" t="s">
        <v>354</v>
      </c>
      <c r="E92" s="65" t="s">
        <v>60</v>
      </c>
      <c r="F92" s="22" t="s">
        <v>197</v>
      </c>
      <c r="G92" s="23" t="s">
        <v>463</v>
      </c>
      <c r="H92" s="52">
        <v>5438.03</v>
      </c>
      <c r="I92" s="37">
        <v>5438.03</v>
      </c>
      <c r="J92" s="37">
        <v>1980</v>
      </c>
      <c r="K92" s="53">
        <v>1980</v>
      </c>
      <c r="L92" s="51">
        <v>955.88799999999992</v>
      </c>
      <c r="M92" s="51">
        <v>1176.83</v>
      </c>
      <c r="N92" s="51">
        <v>1176.83</v>
      </c>
      <c r="O92" s="51">
        <v>1176.8399999999999</v>
      </c>
      <c r="P92" s="147">
        <f t="shared" si="59"/>
        <v>4486.3879999999999</v>
      </c>
      <c r="Q92" s="37">
        <f>(H92-J92)*L92</f>
        <v>3305489.3806399996</v>
      </c>
      <c r="R92" s="37">
        <f t="shared" si="60"/>
        <v>4069513.4448999995</v>
      </c>
      <c r="S92" s="37">
        <f t="shared" si="61"/>
        <v>4069513.4448999995</v>
      </c>
      <c r="T92" s="37">
        <f t="shared" si="62"/>
        <v>4069548.0251999996</v>
      </c>
      <c r="U92" s="53">
        <f t="shared" si="63"/>
        <v>15514064.295639999</v>
      </c>
      <c r="V92" s="52" t="s">
        <v>47</v>
      </c>
      <c r="W92" s="37"/>
      <c r="X92" s="53"/>
      <c r="Y92" s="40"/>
      <c r="Z92" s="41"/>
    </row>
    <row r="93" spans="1:26" ht="48" customHeight="1">
      <c r="A93" s="38"/>
      <c r="B93" s="39"/>
      <c r="C93" s="63"/>
      <c r="D93" s="64" t="s">
        <v>354</v>
      </c>
      <c r="E93" s="65" t="s">
        <v>60</v>
      </c>
      <c r="F93" s="22" t="s">
        <v>353</v>
      </c>
      <c r="G93" s="23" t="s">
        <v>463</v>
      </c>
      <c r="H93" s="52">
        <v>6389.7</v>
      </c>
      <c r="I93" s="37">
        <v>6389.7</v>
      </c>
      <c r="J93" s="37">
        <v>1980</v>
      </c>
      <c r="K93" s="53">
        <v>1980</v>
      </c>
      <c r="L93" s="51">
        <v>4231.915</v>
      </c>
      <c r="M93" s="51">
        <v>2244.9699999999998</v>
      </c>
      <c r="N93" s="51">
        <v>762.05</v>
      </c>
      <c r="O93" s="51">
        <v>3460.13</v>
      </c>
      <c r="P93" s="147">
        <f t="shared" si="59"/>
        <v>10699.065000000001</v>
      </c>
      <c r="Q93" s="37">
        <f>(H93-J93)*L93</f>
        <v>18661475.5755</v>
      </c>
      <c r="R93" s="37">
        <f t="shared" si="60"/>
        <v>9899644.2089999989</v>
      </c>
      <c r="S93" s="37">
        <f t="shared" si="61"/>
        <v>3360411.8849999998</v>
      </c>
      <c r="T93" s="37">
        <f t="shared" si="62"/>
        <v>15258135.261</v>
      </c>
      <c r="U93" s="53">
        <f t="shared" si="63"/>
        <v>47179666.930500001</v>
      </c>
      <c r="V93" s="52" t="s">
        <v>47</v>
      </c>
      <c r="W93" s="37"/>
      <c r="X93" s="53"/>
      <c r="Y93" s="40"/>
      <c r="Z93" s="41"/>
    </row>
    <row r="94" spans="1:26" ht="53.25" customHeight="1">
      <c r="A94" s="38"/>
      <c r="B94" s="39"/>
      <c r="C94" s="63"/>
      <c r="D94" s="64" t="s">
        <v>354</v>
      </c>
      <c r="E94" s="65" t="s">
        <v>60</v>
      </c>
      <c r="F94" s="22" t="s">
        <v>353</v>
      </c>
      <c r="G94" s="23" t="s">
        <v>464</v>
      </c>
      <c r="H94" s="52">
        <v>6389.7</v>
      </c>
      <c r="I94" s="37">
        <v>6389.7</v>
      </c>
      <c r="J94" s="37">
        <v>1980</v>
      </c>
      <c r="K94" s="53">
        <v>1980</v>
      </c>
      <c r="L94" s="51">
        <v>53.673999999999999</v>
      </c>
      <c r="M94" s="51">
        <v>67.08</v>
      </c>
      <c r="N94" s="51">
        <v>67.08</v>
      </c>
      <c r="O94" s="51">
        <v>67.09</v>
      </c>
      <c r="P94" s="147">
        <f t="shared" si="59"/>
        <v>254.92400000000001</v>
      </c>
      <c r="Q94" s="37">
        <f>(H94-J94)*L94</f>
        <v>236686.23779999997</v>
      </c>
      <c r="R94" s="37">
        <f t="shared" si="60"/>
        <v>295802.67599999998</v>
      </c>
      <c r="S94" s="37">
        <f t="shared" si="61"/>
        <v>295802.67599999998</v>
      </c>
      <c r="T94" s="37">
        <f t="shared" si="62"/>
        <v>295846.77299999999</v>
      </c>
      <c r="U94" s="53">
        <f t="shared" si="63"/>
        <v>1124138.3628</v>
      </c>
      <c r="V94" s="52" t="s">
        <v>47</v>
      </c>
      <c r="W94" s="37"/>
      <c r="X94" s="53"/>
      <c r="Y94" s="40"/>
      <c r="Z94" s="41"/>
    </row>
    <row r="95" spans="1:26" ht="30.75" customHeight="1">
      <c r="A95" s="38" t="s">
        <v>130</v>
      </c>
      <c r="B95" s="39" t="s">
        <v>352</v>
      </c>
      <c r="C95" s="63" t="s">
        <v>351</v>
      </c>
      <c r="D95" s="148"/>
      <c r="E95" s="64" t="s">
        <v>349</v>
      </c>
      <c r="F95" s="149"/>
      <c r="G95" s="23"/>
      <c r="H95" s="52" t="s">
        <v>47</v>
      </c>
      <c r="I95" s="37" t="s">
        <v>47</v>
      </c>
      <c r="J95" s="37" t="s">
        <v>47</v>
      </c>
      <c r="K95" s="53" t="s">
        <v>47</v>
      </c>
      <c r="L95" s="51">
        <f t="shared" ref="L95:P95" si="74">SUM(L96:L97)</f>
        <v>13912.808999999999</v>
      </c>
      <c r="M95" s="51">
        <f t="shared" si="74"/>
        <v>6053.1519999999991</v>
      </c>
      <c r="N95" s="51">
        <f t="shared" si="74"/>
        <v>1128.4559999999999</v>
      </c>
      <c r="O95" s="51">
        <f t="shared" si="74"/>
        <v>13154.749</v>
      </c>
      <c r="P95" s="51">
        <f t="shared" si="74"/>
        <v>34249.166000000005</v>
      </c>
      <c r="Q95" s="37">
        <f>SUM(Q96:Q97)</f>
        <v>79196072.931929991</v>
      </c>
      <c r="R95" s="37">
        <f t="shared" ref="R95:U95" si="75">SUM(R96:R97)</f>
        <v>34460011.009039998</v>
      </c>
      <c r="S95" s="37">
        <f t="shared" si="75"/>
        <v>6427872.80712</v>
      </c>
      <c r="T95" s="37">
        <f t="shared" si="75"/>
        <v>74884629.840729982</v>
      </c>
      <c r="U95" s="37">
        <f t="shared" si="75"/>
        <v>194968586.58881998</v>
      </c>
      <c r="V95" s="52">
        <v>28730586.48</v>
      </c>
      <c r="W95" s="37">
        <f>T95/3</f>
        <v>24961543.280243326</v>
      </c>
      <c r="X95" s="53">
        <f t="shared" si="66"/>
        <v>248660716.34906331</v>
      </c>
      <c r="Y95" s="40" t="e">
        <f>#REF!+V95-W95</f>
        <v>#REF!</v>
      </c>
      <c r="Z95" s="41" t="e">
        <f>#REF!+V95-W95</f>
        <v>#REF!</v>
      </c>
    </row>
    <row r="96" spans="1:26" ht="42" customHeight="1">
      <c r="A96" s="38"/>
      <c r="B96" s="39"/>
      <c r="C96" s="63"/>
      <c r="D96" s="64" t="s">
        <v>349</v>
      </c>
      <c r="E96" s="65" t="s">
        <v>90</v>
      </c>
      <c r="F96" s="22" t="s">
        <v>348</v>
      </c>
      <c r="G96" s="23" t="s">
        <v>463</v>
      </c>
      <c r="H96" s="52">
        <v>7858.44</v>
      </c>
      <c r="I96" s="37">
        <v>7858.44</v>
      </c>
      <c r="J96" s="37">
        <v>2166.67</v>
      </c>
      <c r="K96" s="53">
        <v>2166.67</v>
      </c>
      <c r="L96" s="51">
        <v>13889.535</v>
      </c>
      <c r="M96" s="51">
        <v>6032.0379999999996</v>
      </c>
      <c r="N96" s="51">
        <v>1113.192</v>
      </c>
      <c r="O96" s="51">
        <v>13121.444</v>
      </c>
      <c r="P96" s="147">
        <f t="shared" si="59"/>
        <v>34156.209000000003</v>
      </c>
      <c r="Q96" s="37">
        <f>(H96-J96)*L96</f>
        <v>79056038.626949996</v>
      </c>
      <c r="R96" s="37">
        <f t="shared" si="60"/>
        <v>34332972.927259997</v>
      </c>
      <c r="S96" s="37">
        <f t="shared" si="61"/>
        <v>6336032.8298399998</v>
      </c>
      <c r="T96" s="37">
        <f t="shared" si="62"/>
        <v>74684241.315879986</v>
      </c>
      <c r="U96" s="53">
        <f t="shared" si="63"/>
        <v>194409285.69992998</v>
      </c>
      <c r="V96" s="52" t="s">
        <v>47</v>
      </c>
      <c r="W96" s="37"/>
      <c r="X96" s="53"/>
      <c r="Y96" s="40"/>
      <c r="Z96" s="41"/>
    </row>
    <row r="97" spans="1:26" ht="42" customHeight="1">
      <c r="A97" s="38"/>
      <c r="B97" s="39"/>
      <c r="C97" s="63"/>
      <c r="D97" s="64" t="s">
        <v>349</v>
      </c>
      <c r="E97" s="65" t="s">
        <v>90</v>
      </c>
      <c r="F97" s="22" t="s">
        <v>350</v>
      </c>
      <c r="G97" s="23" t="s">
        <v>463</v>
      </c>
      <c r="H97" s="52">
        <v>7858.44</v>
      </c>
      <c r="I97" s="37">
        <v>7858.44</v>
      </c>
      <c r="J97" s="37">
        <v>1841.67</v>
      </c>
      <c r="K97" s="53">
        <v>1841.67</v>
      </c>
      <c r="L97" s="51">
        <v>23.274000000000001</v>
      </c>
      <c r="M97" s="51">
        <v>21.114000000000001</v>
      </c>
      <c r="N97" s="51">
        <v>15.263999999999999</v>
      </c>
      <c r="O97" s="51">
        <v>33.305</v>
      </c>
      <c r="P97" s="147">
        <f t="shared" si="59"/>
        <v>92.956999999999994</v>
      </c>
      <c r="Q97" s="37">
        <f>(H97-J97)*L97</f>
        <v>140034.30497999999</v>
      </c>
      <c r="R97" s="37">
        <f t="shared" si="60"/>
        <v>127038.08177999999</v>
      </c>
      <c r="S97" s="37">
        <f t="shared" si="61"/>
        <v>91839.977279999992</v>
      </c>
      <c r="T97" s="37">
        <f t="shared" si="62"/>
        <v>200388.52484999999</v>
      </c>
      <c r="U97" s="53">
        <f t="shared" si="63"/>
        <v>559300.88888999994</v>
      </c>
      <c r="V97" s="52" t="s">
        <v>47</v>
      </c>
      <c r="W97" s="37"/>
      <c r="X97" s="53"/>
      <c r="Y97" s="40"/>
      <c r="Z97" s="41"/>
    </row>
    <row r="98" spans="1:26" ht="30.75" customHeight="1">
      <c r="A98" s="38" t="s">
        <v>88</v>
      </c>
      <c r="B98" s="39" t="s">
        <v>347</v>
      </c>
      <c r="C98" s="63" t="s">
        <v>346</v>
      </c>
      <c r="D98" s="148"/>
      <c r="E98" s="64" t="s">
        <v>42</v>
      </c>
      <c r="F98" s="149"/>
      <c r="G98" s="23"/>
      <c r="H98" s="52" t="s">
        <v>47</v>
      </c>
      <c r="I98" s="37" t="s">
        <v>47</v>
      </c>
      <c r="J98" s="37" t="s">
        <v>47</v>
      </c>
      <c r="K98" s="53" t="s">
        <v>47</v>
      </c>
      <c r="L98" s="51">
        <f t="shared" ref="L98:P98" si="76">SUM(L99:L105)</f>
        <v>290.58500000000004</v>
      </c>
      <c r="M98" s="51">
        <f t="shared" si="76"/>
        <v>100.82599999999999</v>
      </c>
      <c r="N98" s="51">
        <f t="shared" si="76"/>
        <v>33.607999999999997</v>
      </c>
      <c r="O98" s="51">
        <f t="shared" si="76"/>
        <v>201.65199999999996</v>
      </c>
      <c r="P98" s="51">
        <f t="shared" si="76"/>
        <v>626.67100000000005</v>
      </c>
      <c r="Q98" s="37">
        <f>SUM(Q99:Q105)</f>
        <v>1376738.3833600001</v>
      </c>
      <c r="R98" s="37">
        <f t="shared" ref="R98:U98" si="77">SUM(R99:R105)</f>
        <v>485904.64698999998</v>
      </c>
      <c r="S98" s="37">
        <f t="shared" si="77"/>
        <v>161966.65710999997</v>
      </c>
      <c r="T98" s="37">
        <f t="shared" si="77"/>
        <v>971816.44354000001</v>
      </c>
      <c r="U98" s="37">
        <f t="shared" si="77"/>
        <v>2996426.1310000005</v>
      </c>
      <c r="V98" s="52">
        <v>442952.83</v>
      </c>
      <c r="W98" s="37">
        <f>T98/3</f>
        <v>323938.81451333332</v>
      </c>
      <c r="X98" s="53">
        <f t="shared" si="66"/>
        <v>3763317.7755133337</v>
      </c>
      <c r="Y98" s="40" t="e">
        <f>#REF!+V98-W98</f>
        <v>#REF!</v>
      </c>
      <c r="Z98" s="41" t="e">
        <f>#REF!+V98-W98</f>
        <v>#REF!</v>
      </c>
    </row>
    <row r="99" spans="1:26" ht="42" customHeight="1">
      <c r="A99" s="38"/>
      <c r="B99" s="39"/>
      <c r="C99" s="63"/>
      <c r="D99" s="64" t="s">
        <v>42</v>
      </c>
      <c r="E99" s="65" t="s">
        <v>140</v>
      </c>
      <c r="F99" s="22" t="s">
        <v>345</v>
      </c>
      <c r="G99" s="23" t="s">
        <v>463</v>
      </c>
      <c r="H99" s="52">
        <v>6857.08</v>
      </c>
      <c r="I99" s="37">
        <v>6857.08</v>
      </c>
      <c r="J99" s="37">
        <v>2201</v>
      </c>
      <c r="K99" s="53">
        <v>2201</v>
      </c>
      <c r="L99" s="51">
        <v>129.93299999999999</v>
      </c>
      <c r="M99" s="51">
        <v>30.152000000000001</v>
      </c>
      <c r="N99" s="51">
        <v>10.050000000000001</v>
      </c>
      <c r="O99" s="51">
        <v>60.302999999999997</v>
      </c>
      <c r="P99" s="147">
        <f t="shared" si="59"/>
        <v>230.43799999999999</v>
      </c>
      <c r="Q99" s="37">
        <f t="shared" ref="Q99:Q105" si="78">(H99-J99)*L99</f>
        <v>604978.44263999991</v>
      </c>
      <c r="R99" s="37">
        <f t="shared" si="60"/>
        <v>140390.12416000001</v>
      </c>
      <c r="S99" s="37">
        <f t="shared" si="61"/>
        <v>46793.603999999999</v>
      </c>
      <c r="T99" s="37">
        <f t="shared" si="62"/>
        <v>280775.59223999997</v>
      </c>
      <c r="U99" s="53">
        <f t="shared" si="63"/>
        <v>1072937.7630399999</v>
      </c>
      <c r="V99" s="52" t="s">
        <v>47</v>
      </c>
      <c r="W99" s="37"/>
      <c r="X99" s="53"/>
      <c r="Y99" s="40"/>
      <c r="Z99" s="41"/>
    </row>
    <row r="100" spans="1:26" ht="42" customHeight="1">
      <c r="A100" s="38"/>
      <c r="B100" s="39"/>
      <c r="C100" s="63"/>
      <c r="D100" s="64" t="s">
        <v>42</v>
      </c>
      <c r="E100" s="65" t="s">
        <v>140</v>
      </c>
      <c r="F100" s="22" t="s">
        <v>344</v>
      </c>
      <c r="G100" s="23" t="s">
        <v>463</v>
      </c>
      <c r="H100" s="52">
        <v>4976.2700000000004</v>
      </c>
      <c r="I100" s="37">
        <v>4976.2700000000004</v>
      </c>
      <c r="J100" s="37">
        <v>2201</v>
      </c>
      <c r="K100" s="53">
        <v>2201</v>
      </c>
      <c r="L100" s="51">
        <v>7.7789999999999999</v>
      </c>
      <c r="M100" s="51">
        <v>3.7040000000000002</v>
      </c>
      <c r="N100" s="51">
        <v>1.234</v>
      </c>
      <c r="O100" s="51">
        <v>7.407</v>
      </c>
      <c r="P100" s="147">
        <f t="shared" si="59"/>
        <v>20.124000000000002</v>
      </c>
      <c r="Q100" s="37">
        <f t="shared" si="78"/>
        <v>21588.825330000003</v>
      </c>
      <c r="R100" s="37">
        <f t="shared" si="60"/>
        <v>10279.600080000002</v>
      </c>
      <c r="S100" s="37">
        <f t="shared" si="61"/>
        <v>3424.6831800000004</v>
      </c>
      <c r="T100" s="37">
        <f t="shared" si="62"/>
        <v>20556.424890000002</v>
      </c>
      <c r="U100" s="53">
        <f t="shared" si="63"/>
        <v>55849.533480000013</v>
      </c>
      <c r="V100" s="52" t="s">
        <v>47</v>
      </c>
      <c r="W100" s="37"/>
      <c r="X100" s="53"/>
      <c r="Y100" s="40"/>
      <c r="Z100" s="41"/>
    </row>
    <row r="101" spans="1:26" ht="42" customHeight="1">
      <c r="A101" s="38"/>
      <c r="B101" s="39"/>
      <c r="C101" s="63"/>
      <c r="D101" s="64" t="s">
        <v>42</v>
      </c>
      <c r="E101" s="65" t="s">
        <v>140</v>
      </c>
      <c r="F101" s="22" t="s">
        <v>343</v>
      </c>
      <c r="G101" s="23" t="s">
        <v>463</v>
      </c>
      <c r="H101" s="52">
        <v>3716.37</v>
      </c>
      <c r="I101" s="37">
        <v>3716.37</v>
      </c>
      <c r="J101" s="37">
        <v>1733</v>
      </c>
      <c r="K101" s="53">
        <v>1733</v>
      </c>
      <c r="L101" s="51">
        <v>16.134</v>
      </c>
      <c r="M101" s="51">
        <v>7.5750000000000002</v>
      </c>
      <c r="N101" s="51">
        <v>2.5249999999999999</v>
      </c>
      <c r="O101" s="51">
        <v>15.148999999999999</v>
      </c>
      <c r="P101" s="147">
        <f t="shared" si="59"/>
        <v>41.382999999999996</v>
      </c>
      <c r="Q101" s="37">
        <f t="shared" si="78"/>
        <v>31999.691579999999</v>
      </c>
      <c r="R101" s="37">
        <f t="shared" si="60"/>
        <v>15024.027749999999</v>
      </c>
      <c r="S101" s="37">
        <f t="shared" si="61"/>
        <v>5008.0092499999992</v>
      </c>
      <c r="T101" s="37">
        <f t="shared" si="62"/>
        <v>30046.072129999997</v>
      </c>
      <c r="U101" s="53">
        <f t="shared" si="63"/>
        <v>82077.800709999996</v>
      </c>
      <c r="V101" s="52" t="s">
        <v>47</v>
      </c>
      <c r="W101" s="37"/>
      <c r="X101" s="53"/>
      <c r="Y101" s="40"/>
      <c r="Z101" s="41"/>
    </row>
    <row r="102" spans="1:26" ht="42" customHeight="1">
      <c r="A102" s="38"/>
      <c r="B102" s="39"/>
      <c r="C102" s="63"/>
      <c r="D102" s="64" t="s">
        <v>42</v>
      </c>
      <c r="E102" s="65" t="s">
        <v>140</v>
      </c>
      <c r="F102" s="22" t="s">
        <v>342</v>
      </c>
      <c r="G102" s="23" t="s">
        <v>463</v>
      </c>
      <c r="H102" s="52">
        <v>8366.59</v>
      </c>
      <c r="I102" s="37">
        <v>8366.59</v>
      </c>
      <c r="J102" s="37">
        <v>2027</v>
      </c>
      <c r="K102" s="53">
        <v>2027</v>
      </c>
      <c r="L102" s="51">
        <v>55.899000000000001</v>
      </c>
      <c r="M102" s="51">
        <v>27.84</v>
      </c>
      <c r="N102" s="51">
        <v>9.2799999999999994</v>
      </c>
      <c r="O102" s="51">
        <v>55.680999999999997</v>
      </c>
      <c r="P102" s="147">
        <f t="shared" si="59"/>
        <v>148.69999999999999</v>
      </c>
      <c r="Q102" s="37">
        <f t="shared" si="78"/>
        <v>354376.74141000002</v>
      </c>
      <c r="R102" s="37">
        <f t="shared" si="60"/>
        <v>176494.1856</v>
      </c>
      <c r="S102" s="37">
        <f t="shared" si="61"/>
        <v>58831.395199999999</v>
      </c>
      <c r="T102" s="37">
        <f t="shared" si="62"/>
        <v>352994.71078999998</v>
      </c>
      <c r="U102" s="53">
        <f t="shared" si="63"/>
        <v>942697.03300000005</v>
      </c>
      <c r="V102" s="52" t="s">
        <v>47</v>
      </c>
      <c r="W102" s="37"/>
      <c r="X102" s="53"/>
      <c r="Y102" s="40"/>
      <c r="Z102" s="41"/>
    </row>
    <row r="103" spans="1:26" ht="42" customHeight="1">
      <c r="A103" s="38"/>
      <c r="B103" s="39"/>
      <c r="C103" s="63"/>
      <c r="D103" s="64" t="s">
        <v>42</v>
      </c>
      <c r="E103" s="65" t="s">
        <v>140</v>
      </c>
      <c r="F103" s="22" t="s">
        <v>341</v>
      </c>
      <c r="G103" s="23" t="s">
        <v>463</v>
      </c>
      <c r="H103" s="52">
        <v>7512.32</v>
      </c>
      <c r="I103" s="37">
        <v>7512.32</v>
      </c>
      <c r="J103" s="37">
        <v>1678</v>
      </c>
      <c r="K103" s="53">
        <v>1678</v>
      </c>
      <c r="L103" s="51">
        <v>7.6080000000000005</v>
      </c>
      <c r="M103" s="51">
        <v>4.0730000000000004</v>
      </c>
      <c r="N103" s="51">
        <v>1.3580000000000001</v>
      </c>
      <c r="O103" s="51">
        <v>8.1470000000000002</v>
      </c>
      <c r="P103" s="147">
        <f t="shared" si="59"/>
        <v>21.186</v>
      </c>
      <c r="Q103" s="37">
        <f t="shared" si="78"/>
        <v>44387.506560000002</v>
      </c>
      <c r="R103" s="37">
        <f t="shared" si="60"/>
        <v>23763.185359999999</v>
      </c>
      <c r="S103" s="37">
        <f t="shared" si="61"/>
        <v>7923.0065599999998</v>
      </c>
      <c r="T103" s="37">
        <f t="shared" si="62"/>
        <v>47532.205040000001</v>
      </c>
      <c r="U103" s="53">
        <f t="shared" si="63"/>
        <v>123605.90351999999</v>
      </c>
      <c r="V103" s="52" t="s">
        <v>47</v>
      </c>
      <c r="W103" s="37"/>
      <c r="X103" s="53"/>
      <c r="Y103" s="40"/>
      <c r="Z103" s="41"/>
    </row>
    <row r="104" spans="1:26" ht="42" customHeight="1">
      <c r="A104" s="38"/>
      <c r="B104" s="39"/>
      <c r="C104" s="63"/>
      <c r="D104" s="64" t="s">
        <v>42</v>
      </c>
      <c r="E104" s="65" t="s">
        <v>140</v>
      </c>
      <c r="F104" s="22" t="s">
        <v>340</v>
      </c>
      <c r="G104" s="23" t="s">
        <v>463</v>
      </c>
      <c r="H104" s="52">
        <v>6553.72</v>
      </c>
      <c r="I104" s="37">
        <v>6553.72</v>
      </c>
      <c r="J104" s="37">
        <v>2201</v>
      </c>
      <c r="K104" s="53">
        <v>2201</v>
      </c>
      <c r="L104" s="51">
        <v>56</v>
      </c>
      <c r="M104" s="51">
        <v>18.661999999999999</v>
      </c>
      <c r="N104" s="51">
        <v>6.2210000000000001</v>
      </c>
      <c r="O104" s="51">
        <v>37.323999999999998</v>
      </c>
      <c r="P104" s="147">
        <f t="shared" si="59"/>
        <v>118.20700000000001</v>
      </c>
      <c r="Q104" s="37">
        <f t="shared" si="78"/>
        <v>243752.32000000001</v>
      </c>
      <c r="R104" s="37">
        <f t="shared" si="60"/>
        <v>81230.460640000005</v>
      </c>
      <c r="S104" s="37">
        <f t="shared" si="61"/>
        <v>27078.271120000001</v>
      </c>
      <c r="T104" s="37">
        <f t="shared" si="62"/>
        <v>162460.92128000001</v>
      </c>
      <c r="U104" s="53">
        <f t="shared" si="63"/>
        <v>514521.97304000001</v>
      </c>
      <c r="V104" s="52" t="s">
        <v>47</v>
      </c>
      <c r="W104" s="37"/>
      <c r="X104" s="53"/>
      <c r="Y104" s="40"/>
      <c r="Z104" s="41"/>
    </row>
    <row r="105" spans="1:26" ht="42" customHeight="1">
      <c r="A105" s="38"/>
      <c r="B105" s="39"/>
      <c r="C105" s="63"/>
      <c r="D105" s="64" t="s">
        <v>42</v>
      </c>
      <c r="E105" s="65" t="s">
        <v>140</v>
      </c>
      <c r="F105" s="22" t="s">
        <v>339</v>
      </c>
      <c r="G105" s="23" t="s">
        <v>463</v>
      </c>
      <c r="H105" s="52">
        <v>6535.37</v>
      </c>
      <c r="I105" s="37">
        <v>6535.37</v>
      </c>
      <c r="J105" s="37">
        <v>2145</v>
      </c>
      <c r="K105" s="53">
        <v>2145</v>
      </c>
      <c r="L105" s="51">
        <v>17.231999999999999</v>
      </c>
      <c r="M105" s="51">
        <v>8.82</v>
      </c>
      <c r="N105" s="51">
        <v>2.94</v>
      </c>
      <c r="O105" s="51">
        <v>17.640999999999998</v>
      </c>
      <c r="P105" s="147">
        <f t="shared" si="59"/>
        <v>46.632999999999996</v>
      </c>
      <c r="Q105" s="37">
        <f t="shared" si="78"/>
        <v>75654.855839999989</v>
      </c>
      <c r="R105" s="37">
        <f t="shared" si="60"/>
        <v>38723.063399999999</v>
      </c>
      <c r="S105" s="37">
        <f t="shared" si="61"/>
        <v>12907.6878</v>
      </c>
      <c r="T105" s="37">
        <f t="shared" si="62"/>
        <v>77450.517169999992</v>
      </c>
      <c r="U105" s="53">
        <f t="shared" si="63"/>
        <v>204736.12420999998</v>
      </c>
      <c r="V105" s="52" t="s">
        <v>47</v>
      </c>
      <c r="W105" s="37"/>
      <c r="X105" s="53"/>
      <c r="Y105" s="40"/>
      <c r="Z105" s="41"/>
    </row>
    <row r="106" spans="1:26" ht="30.75" customHeight="1">
      <c r="A106" s="38" t="s">
        <v>69</v>
      </c>
      <c r="B106" s="39" t="s">
        <v>338</v>
      </c>
      <c r="C106" s="63" t="s">
        <v>337</v>
      </c>
      <c r="D106" s="148"/>
      <c r="E106" s="64" t="s">
        <v>336</v>
      </c>
      <c r="F106" s="149"/>
      <c r="G106" s="23"/>
      <c r="H106" s="52" t="s">
        <v>47</v>
      </c>
      <c r="I106" s="37" t="s">
        <v>47</v>
      </c>
      <c r="J106" s="37" t="s">
        <v>47</v>
      </c>
      <c r="K106" s="53" t="s">
        <v>47</v>
      </c>
      <c r="L106" s="51">
        <f t="shared" ref="L106:P106" si="79">SUM(L107)</f>
        <v>7397.6970000000001</v>
      </c>
      <c r="M106" s="51">
        <f t="shared" si="79"/>
        <v>4737.92</v>
      </c>
      <c r="N106" s="51">
        <f t="shared" si="79"/>
        <v>2368.96</v>
      </c>
      <c r="O106" s="51">
        <f t="shared" si="79"/>
        <v>7106.88</v>
      </c>
      <c r="P106" s="51">
        <f t="shared" si="79"/>
        <v>21611.457000000002</v>
      </c>
      <c r="Q106" s="37">
        <f>SUM(Q107)</f>
        <v>24306391.101989999</v>
      </c>
      <c r="R106" s="37">
        <f t="shared" ref="R106:U106" si="80">SUM(R107)</f>
        <v>15567241.6064</v>
      </c>
      <c r="S106" s="37">
        <f t="shared" si="80"/>
        <v>7783620.8032</v>
      </c>
      <c r="T106" s="37">
        <f t="shared" si="80"/>
        <v>23350862.409600001</v>
      </c>
      <c r="U106" s="37">
        <f t="shared" si="80"/>
        <v>71008115.921189994</v>
      </c>
      <c r="V106" s="52">
        <v>8020034.6200000001</v>
      </c>
      <c r="W106" s="37">
        <f>T106/3</f>
        <v>7783620.8032</v>
      </c>
      <c r="X106" s="53">
        <f t="shared" si="66"/>
        <v>86811771.344390005</v>
      </c>
      <c r="Y106" s="40" t="e">
        <f>#REF!+V106-W106</f>
        <v>#REF!</v>
      </c>
      <c r="Z106" s="41" t="e">
        <f>#REF!+V106-W106</f>
        <v>#REF!</v>
      </c>
    </row>
    <row r="107" spans="1:26" ht="93" customHeight="1">
      <c r="A107" s="38"/>
      <c r="B107" s="39"/>
      <c r="C107" s="63"/>
      <c r="D107" s="64" t="s">
        <v>336</v>
      </c>
      <c r="E107" s="65" t="s">
        <v>105</v>
      </c>
      <c r="F107" s="22" t="s">
        <v>335</v>
      </c>
      <c r="G107" s="23" t="s">
        <v>463</v>
      </c>
      <c r="H107" s="52">
        <v>5159.67</v>
      </c>
      <c r="I107" s="37">
        <v>5159.67</v>
      </c>
      <c r="J107" s="37">
        <v>1874</v>
      </c>
      <c r="K107" s="53">
        <v>1874</v>
      </c>
      <c r="L107" s="51">
        <v>7397.6970000000001</v>
      </c>
      <c r="M107" s="51">
        <v>4737.92</v>
      </c>
      <c r="N107" s="51">
        <v>2368.96</v>
      </c>
      <c r="O107" s="51">
        <v>7106.88</v>
      </c>
      <c r="P107" s="147">
        <f t="shared" si="59"/>
        <v>21611.457000000002</v>
      </c>
      <c r="Q107" s="37">
        <f>(H107-J107)*L107</f>
        <v>24306391.101989999</v>
      </c>
      <c r="R107" s="37">
        <f t="shared" si="60"/>
        <v>15567241.6064</v>
      </c>
      <c r="S107" s="37">
        <f t="shared" si="61"/>
        <v>7783620.8032</v>
      </c>
      <c r="T107" s="37">
        <f t="shared" si="62"/>
        <v>23350862.409600001</v>
      </c>
      <c r="U107" s="53">
        <f t="shared" si="63"/>
        <v>71008115.921189994</v>
      </c>
      <c r="V107" s="52" t="s">
        <v>47</v>
      </c>
      <c r="W107" s="37"/>
      <c r="X107" s="53"/>
      <c r="Y107" s="40"/>
      <c r="Z107" s="41"/>
    </row>
    <row r="108" spans="1:26" ht="30.75" customHeight="1">
      <c r="A108" s="38" t="s">
        <v>94</v>
      </c>
      <c r="B108" s="39" t="s">
        <v>334</v>
      </c>
      <c r="C108" s="63" t="s">
        <v>333</v>
      </c>
      <c r="D108" s="148"/>
      <c r="E108" s="64" t="s">
        <v>332</v>
      </c>
      <c r="F108" s="149"/>
      <c r="G108" s="23"/>
      <c r="H108" s="52" t="s">
        <v>47</v>
      </c>
      <c r="I108" s="37" t="s">
        <v>47</v>
      </c>
      <c r="J108" s="37" t="s">
        <v>47</v>
      </c>
      <c r="K108" s="53" t="s">
        <v>47</v>
      </c>
      <c r="L108" s="51">
        <f t="shared" ref="L108:P108" si="81">SUM(L109)</f>
        <v>305.27</v>
      </c>
      <c r="M108" s="51">
        <f t="shared" si="81"/>
        <v>133</v>
      </c>
      <c r="N108" s="51">
        <f t="shared" si="81"/>
        <v>25</v>
      </c>
      <c r="O108" s="51">
        <f t="shared" si="81"/>
        <v>191</v>
      </c>
      <c r="P108" s="51">
        <f t="shared" si="81"/>
        <v>654.27</v>
      </c>
      <c r="Q108" s="37">
        <f>SUM(Q109)</f>
        <v>397339.43199999997</v>
      </c>
      <c r="R108" s="37">
        <f t="shared" ref="R108:U108" si="82">SUM(R109)</f>
        <v>173112.8</v>
      </c>
      <c r="S108" s="37">
        <f t="shared" si="82"/>
        <v>32539.999999999996</v>
      </c>
      <c r="T108" s="37">
        <f t="shared" si="82"/>
        <v>248605.59999999998</v>
      </c>
      <c r="U108" s="37">
        <f t="shared" si="82"/>
        <v>851597.83199999994</v>
      </c>
      <c r="V108" s="52">
        <v>149581.17000000001</v>
      </c>
      <c r="W108" s="37">
        <f>T108/3</f>
        <v>82868.533333333326</v>
      </c>
      <c r="X108" s="53">
        <f t="shared" si="66"/>
        <v>1084047.5353333333</v>
      </c>
      <c r="Y108" s="40" t="e">
        <f>#REF!+V108-W108</f>
        <v>#REF!</v>
      </c>
      <c r="Z108" s="41" t="e">
        <f>#REF!+V108-W108</f>
        <v>#REF!</v>
      </c>
    </row>
    <row r="109" spans="1:26" ht="38.25" customHeight="1">
      <c r="A109" s="38"/>
      <c r="B109" s="39"/>
      <c r="C109" s="63"/>
      <c r="D109" s="64" t="s">
        <v>332</v>
      </c>
      <c r="E109" s="65" t="s">
        <v>150</v>
      </c>
      <c r="F109" s="22" t="s">
        <v>331</v>
      </c>
      <c r="G109" s="23" t="s">
        <v>463</v>
      </c>
      <c r="H109" s="52">
        <v>3241.6</v>
      </c>
      <c r="I109" s="37">
        <v>3241.6</v>
      </c>
      <c r="J109" s="37">
        <v>1940</v>
      </c>
      <c r="K109" s="53">
        <v>1940</v>
      </c>
      <c r="L109" s="51">
        <v>305.27</v>
      </c>
      <c r="M109" s="51">
        <v>133</v>
      </c>
      <c r="N109" s="51">
        <v>25</v>
      </c>
      <c r="O109" s="51">
        <v>191</v>
      </c>
      <c r="P109" s="147">
        <f t="shared" si="59"/>
        <v>654.27</v>
      </c>
      <c r="Q109" s="37">
        <f>(H109-J109)*L109</f>
        <v>397339.43199999997</v>
      </c>
      <c r="R109" s="37">
        <f t="shared" si="60"/>
        <v>173112.8</v>
      </c>
      <c r="S109" s="37">
        <f t="shared" si="61"/>
        <v>32539.999999999996</v>
      </c>
      <c r="T109" s="37">
        <f t="shared" si="62"/>
        <v>248605.59999999998</v>
      </c>
      <c r="U109" s="53">
        <f t="shared" si="63"/>
        <v>851597.83199999994</v>
      </c>
      <c r="V109" s="52" t="s">
        <v>47</v>
      </c>
      <c r="W109" s="37"/>
      <c r="X109" s="53"/>
      <c r="Y109" s="40"/>
      <c r="Z109" s="41"/>
    </row>
    <row r="110" spans="1:26" ht="30.75" customHeight="1">
      <c r="A110" s="38" t="s">
        <v>148</v>
      </c>
      <c r="B110" s="39" t="s">
        <v>330</v>
      </c>
      <c r="C110" s="63" t="s">
        <v>329</v>
      </c>
      <c r="D110" s="148"/>
      <c r="E110" s="64" t="s">
        <v>328</v>
      </c>
      <c r="F110" s="149"/>
      <c r="G110" s="23"/>
      <c r="H110" s="52" t="s">
        <v>47</v>
      </c>
      <c r="I110" s="37" t="s">
        <v>47</v>
      </c>
      <c r="J110" s="37" t="s">
        <v>47</v>
      </c>
      <c r="K110" s="53" t="s">
        <v>47</v>
      </c>
      <c r="L110" s="51">
        <f t="shared" ref="L110:P110" si="83">SUM(L111)</f>
        <v>1366.3130000000001</v>
      </c>
      <c r="M110" s="51">
        <f t="shared" si="83"/>
        <v>731.20500000000004</v>
      </c>
      <c r="N110" s="51">
        <f t="shared" si="83"/>
        <v>334.52100000000002</v>
      </c>
      <c r="O110" s="51">
        <f t="shared" si="83"/>
        <v>1157.2239999999999</v>
      </c>
      <c r="P110" s="51">
        <f t="shared" si="83"/>
        <v>3589.2629999999999</v>
      </c>
      <c r="Q110" s="37">
        <f>SUM(Q111)</f>
        <v>12042723.771390002</v>
      </c>
      <c r="R110" s="37">
        <f t="shared" ref="R110:U110" si="84">SUM(R111)</f>
        <v>6444862.8061500005</v>
      </c>
      <c r="S110" s="37">
        <f t="shared" si="84"/>
        <v>2948478.1296300003</v>
      </c>
      <c r="T110" s="37">
        <f t="shared" si="84"/>
        <v>10199807.052720001</v>
      </c>
      <c r="U110" s="37">
        <f t="shared" si="84"/>
        <v>31635871.759890001</v>
      </c>
      <c r="V110" s="52">
        <v>3932238.46</v>
      </c>
      <c r="W110" s="37">
        <f>T110/3</f>
        <v>3399935.6842400003</v>
      </c>
      <c r="X110" s="53">
        <f t="shared" si="66"/>
        <v>38968045.904129997</v>
      </c>
      <c r="Y110" s="40" t="e">
        <f>#REF!+V110-W110</f>
        <v>#REF!</v>
      </c>
      <c r="Z110" s="41" t="e">
        <f>#REF!+V110-W110</f>
        <v>#REF!</v>
      </c>
    </row>
    <row r="111" spans="1:26" ht="38.25" customHeight="1">
      <c r="A111" s="38"/>
      <c r="B111" s="39"/>
      <c r="C111" s="63"/>
      <c r="D111" s="64" t="s">
        <v>328</v>
      </c>
      <c r="E111" s="65" t="s">
        <v>71</v>
      </c>
      <c r="F111" s="22" t="s">
        <v>327</v>
      </c>
      <c r="G111" s="23" t="s">
        <v>463</v>
      </c>
      <c r="H111" s="52">
        <v>10163.780000000001</v>
      </c>
      <c r="I111" s="37">
        <v>10163.780000000001</v>
      </c>
      <c r="J111" s="37">
        <v>1349.75</v>
      </c>
      <c r="K111" s="53">
        <v>1349.75</v>
      </c>
      <c r="L111" s="51">
        <v>1366.3130000000001</v>
      </c>
      <c r="M111" s="51">
        <v>731.20500000000004</v>
      </c>
      <c r="N111" s="51">
        <v>334.52100000000002</v>
      </c>
      <c r="O111" s="51">
        <v>1157.2239999999999</v>
      </c>
      <c r="P111" s="147">
        <f t="shared" si="59"/>
        <v>3589.2629999999999</v>
      </c>
      <c r="Q111" s="37">
        <f>(H111-J111)*L111</f>
        <v>12042723.771390002</v>
      </c>
      <c r="R111" s="37">
        <f t="shared" si="60"/>
        <v>6444862.8061500005</v>
      </c>
      <c r="S111" s="37">
        <f t="shared" si="61"/>
        <v>2948478.1296300003</v>
      </c>
      <c r="T111" s="37">
        <f t="shared" si="62"/>
        <v>10199807.052720001</v>
      </c>
      <c r="U111" s="53">
        <f t="shared" si="63"/>
        <v>31635871.759890001</v>
      </c>
      <c r="V111" s="52" t="s">
        <v>47</v>
      </c>
      <c r="W111" s="37"/>
      <c r="X111" s="53"/>
      <c r="Y111" s="40"/>
      <c r="Z111" s="41"/>
    </row>
    <row r="112" spans="1:26" ht="30.75" customHeight="1">
      <c r="A112" s="38" t="s">
        <v>326</v>
      </c>
      <c r="B112" s="39" t="s">
        <v>325</v>
      </c>
      <c r="C112" s="63" t="s">
        <v>324</v>
      </c>
      <c r="D112" s="148"/>
      <c r="E112" s="64" t="s">
        <v>323</v>
      </c>
      <c r="F112" s="149"/>
      <c r="G112" s="23"/>
      <c r="H112" s="52" t="s">
        <v>47</v>
      </c>
      <c r="I112" s="37" t="s">
        <v>47</v>
      </c>
      <c r="J112" s="37" t="s">
        <v>47</v>
      </c>
      <c r="K112" s="53" t="s">
        <v>47</v>
      </c>
      <c r="L112" s="51">
        <f t="shared" ref="L112:P112" si="85">SUM(L113:L114)</f>
        <v>5782.259</v>
      </c>
      <c r="M112" s="51">
        <f t="shared" si="85"/>
        <v>2399.96</v>
      </c>
      <c r="N112" s="51">
        <f t="shared" si="85"/>
        <v>1016.2</v>
      </c>
      <c r="O112" s="51">
        <f t="shared" si="85"/>
        <v>5776.61</v>
      </c>
      <c r="P112" s="51">
        <f t="shared" si="85"/>
        <v>14975.029</v>
      </c>
      <c r="Q112" s="37">
        <f>SUM(Q113:Q114)</f>
        <v>18834320.950340003</v>
      </c>
      <c r="R112" s="37">
        <f t="shared" ref="R112:U112" si="86">SUM(R113:R114)</f>
        <v>7817293.7096000006</v>
      </c>
      <c r="S112" s="37">
        <f t="shared" si="86"/>
        <v>3310027.6120000002</v>
      </c>
      <c r="T112" s="37">
        <f t="shared" si="86"/>
        <v>18815920.6886</v>
      </c>
      <c r="U112" s="37">
        <f t="shared" si="86"/>
        <v>48777562.960540004</v>
      </c>
      <c r="V112" s="52">
        <v>0</v>
      </c>
      <c r="W112" s="37">
        <f>T112/3</f>
        <v>6271973.5628666664</v>
      </c>
      <c r="X112" s="53">
        <f t="shared" si="66"/>
        <v>55049536.523406669</v>
      </c>
      <c r="Y112" s="40" t="e">
        <f>#REF!+V112-W112</f>
        <v>#REF!</v>
      </c>
      <c r="Z112" s="41" t="e">
        <f>#REF!+V112-W112</f>
        <v>#REF!</v>
      </c>
    </row>
    <row r="113" spans="1:26" ht="38.25" customHeight="1">
      <c r="A113" s="38"/>
      <c r="B113" s="39"/>
      <c r="C113" s="63"/>
      <c r="D113" s="64" t="s">
        <v>323</v>
      </c>
      <c r="E113" s="65" t="s">
        <v>150</v>
      </c>
      <c r="F113" s="22" t="s">
        <v>149</v>
      </c>
      <c r="G113" s="23" t="s">
        <v>463</v>
      </c>
      <c r="H113" s="52">
        <v>5557.26</v>
      </c>
      <c r="I113" s="37">
        <v>5557.26</v>
      </c>
      <c r="J113" s="37">
        <v>2300</v>
      </c>
      <c r="K113" s="53">
        <v>2300</v>
      </c>
      <c r="L113" s="51">
        <v>5651.723</v>
      </c>
      <c r="M113" s="51">
        <v>2312.21</v>
      </c>
      <c r="N113" s="51">
        <v>950.21</v>
      </c>
      <c r="O113" s="51">
        <v>5653.95</v>
      </c>
      <c r="P113" s="147">
        <f t="shared" si="59"/>
        <v>14568.093000000001</v>
      </c>
      <c r="Q113" s="37">
        <f>(H113-J113)*L113</f>
        <v>18409131.258980002</v>
      </c>
      <c r="R113" s="37">
        <f t="shared" si="60"/>
        <v>7531469.1446000002</v>
      </c>
      <c r="S113" s="37">
        <f t="shared" si="61"/>
        <v>3095081.0246000001</v>
      </c>
      <c r="T113" s="37">
        <f t="shared" si="62"/>
        <v>18416385.177000001</v>
      </c>
      <c r="U113" s="53">
        <f t="shared" si="63"/>
        <v>47452066.605180003</v>
      </c>
      <c r="V113" s="52" t="s">
        <v>47</v>
      </c>
      <c r="W113" s="37"/>
      <c r="X113" s="53"/>
      <c r="Y113" s="40"/>
      <c r="Z113" s="41"/>
    </row>
    <row r="114" spans="1:26" ht="38.25" customHeight="1">
      <c r="A114" s="38"/>
      <c r="B114" s="39"/>
      <c r="C114" s="63"/>
      <c r="D114" s="64" t="s">
        <v>323</v>
      </c>
      <c r="E114" s="65" t="s">
        <v>150</v>
      </c>
      <c r="F114" s="22" t="s">
        <v>149</v>
      </c>
      <c r="G114" s="23" t="s">
        <v>464</v>
      </c>
      <c r="H114" s="52">
        <v>5557.26</v>
      </c>
      <c r="I114" s="37">
        <v>5557.26</v>
      </c>
      <c r="J114" s="37">
        <v>2300</v>
      </c>
      <c r="K114" s="53">
        <v>2300</v>
      </c>
      <c r="L114" s="51">
        <v>130.536</v>
      </c>
      <c r="M114" s="51">
        <v>87.75</v>
      </c>
      <c r="N114" s="51">
        <v>65.989999999999995</v>
      </c>
      <c r="O114" s="51">
        <v>122.66</v>
      </c>
      <c r="P114" s="147">
        <f t="shared" si="59"/>
        <v>406.93600000000004</v>
      </c>
      <c r="Q114" s="37">
        <f>(H114-J114)*L114</f>
        <v>425189.69136000006</v>
      </c>
      <c r="R114" s="37">
        <f t="shared" si="60"/>
        <v>285824.565</v>
      </c>
      <c r="S114" s="37">
        <f t="shared" si="61"/>
        <v>214946.58739999999</v>
      </c>
      <c r="T114" s="37">
        <f t="shared" si="62"/>
        <v>399535.51160000003</v>
      </c>
      <c r="U114" s="53">
        <f t="shared" si="63"/>
        <v>1325496.3553600002</v>
      </c>
      <c r="V114" s="52" t="s">
        <v>47</v>
      </c>
      <c r="W114" s="37"/>
      <c r="X114" s="53"/>
      <c r="Y114" s="40"/>
      <c r="Z114" s="41"/>
    </row>
    <row r="115" spans="1:26" ht="30.75" customHeight="1">
      <c r="A115" s="38" t="s">
        <v>64</v>
      </c>
      <c r="B115" s="39" t="s">
        <v>322</v>
      </c>
      <c r="C115" s="63" t="s">
        <v>6</v>
      </c>
      <c r="D115" s="148"/>
      <c r="E115" s="64" t="s">
        <v>321</v>
      </c>
      <c r="F115" s="149"/>
      <c r="G115" s="23"/>
      <c r="H115" s="52" t="s">
        <v>47</v>
      </c>
      <c r="I115" s="37" t="s">
        <v>47</v>
      </c>
      <c r="J115" s="37" t="s">
        <v>47</v>
      </c>
      <c r="K115" s="53" t="s">
        <v>47</v>
      </c>
      <c r="L115" s="51">
        <f t="shared" ref="L115:P115" si="87">SUM(L116)</f>
        <v>310.5</v>
      </c>
      <c r="M115" s="51">
        <f t="shared" si="87"/>
        <v>155.25</v>
      </c>
      <c r="N115" s="51">
        <f t="shared" si="87"/>
        <v>51.75</v>
      </c>
      <c r="O115" s="51">
        <f t="shared" si="87"/>
        <v>310.5</v>
      </c>
      <c r="P115" s="51">
        <f t="shared" si="87"/>
        <v>828</v>
      </c>
      <c r="Q115" s="37">
        <f>SUM(Q116)</f>
        <v>432923.94000000006</v>
      </c>
      <c r="R115" s="37">
        <f t="shared" ref="R115:U115" si="88">SUM(R116)</f>
        <v>216461.97000000003</v>
      </c>
      <c r="S115" s="37">
        <f t="shared" si="88"/>
        <v>72153.990000000005</v>
      </c>
      <c r="T115" s="37">
        <f t="shared" si="88"/>
        <v>432923.94000000006</v>
      </c>
      <c r="U115" s="37">
        <f t="shared" si="88"/>
        <v>1154463.8400000003</v>
      </c>
      <c r="V115" s="52">
        <v>144335.87</v>
      </c>
      <c r="W115" s="37">
        <f>T115/3</f>
        <v>144307.98000000001</v>
      </c>
      <c r="X115" s="53">
        <f t="shared" si="66"/>
        <v>1443107.6900000004</v>
      </c>
      <c r="Y115" s="40" t="e">
        <f>#REF!+V115-W115</f>
        <v>#REF!</v>
      </c>
      <c r="Z115" s="41" t="e">
        <f>#REF!+V115-W115</f>
        <v>#REF!</v>
      </c>
    </row>
    <row r="116" spans="1:26" ht="38.25" customHeight="1">
      <c r="A116" s="38"/>
      <c r="B116" s="39"/>
      <c r="C116" s="63"/>
      <c r="D116" s="64" t="s">
        <v>321</v>
      </c>
      <c r="E116" s="65" t="s">
        <v>235</v>
      </c>
      <c r="F116" s="22" t="s">
        <v>320</v>
      </c>
      <c r="G116" s="23" t="s">
        <v>463</v>
      </c>
      <c r="H116" s="52">
        <v>3578.28</v>
      </c>
      <c r="I116" s="37">
        <v>3578.28</v>
      </c>
      <c r="J116" s="37">
        <v>2184</v>
      </c>
      <c r="K116" s="53">
        <v>2184</v>
      </c>
      <c r="L116" s="51">
        <v>310.5</v>
      </c>
      <c r="M116" s="51">
        <v>155.25</v>
      </c>
      <c r="N116" s="51">
        <v>51.75</v>
      </c>
      <c r="O116" s="51">
        <v>310.5</v>
      </c>
      <c r="P116" s="147">
        <f t="shared" si="59"/>
        <v>828</v>
      </c>
      <c r="Q116" s="37">
        <f>(H116-J116)*L116</f>
        <v>432923.94000000006</v>
      </c>
      <c r="R116" s="37">
        <f t="shared" si="60"/>
        <v>216461.97000000003</v>
      </c>
      <c r="S116" s="37">
        <f t="shared" si="61"/>
        <v>72153.990000000005</v>
      </c>
      <c r="T116" s="37">
        <f t="shared" si="62"/>
        <v>432923.94000000006</v>
      </c>
      <c r="U116" s="53">
        <f t="shared" si="63"/>
        <v>1154463.8400000003</v>
      </c>
      <c r="V116" s="52" t="s">
        <v>47</v>
      </c>
      <c r="W116" s="37"/>
      <c r="X116" s="53"/>
      <c r="Y116" s="40"/>
      <c r="Z116" s="41"/>
    </row>
    <row r="117" spans="1:26" ht="30.75" customHeight="1">
      <c r="A117" s="38" t="s">
        <v>69</v>
      </c>
      <c r="B117" s="39" t="s">
        <v>319</v>
      </c>
      <c r="C117" s="63" t="s">
        <v>318</v>
      </c>
      <c r="D117" s="148"/>
      <c r="E117" s="64" t="s">
        <v>317</v>
      </c>
      <c r="F117" s="149"/>
      <c r="G117" s="23"/>
      <c r="H117" s="52" t="s">
        <v>47</v>
      </c>
      <c r="I117" s="37" t="s">
        <v>47</v>
      </c>
      <c r="J117" s="37" t="s">
        <v>47</v>
      </c>
      <c r="K117" s="53" t="s">
        <v>47</v>
      </c>
      <c r="L117" s="51">
        <f t="shared" ref="L117:P117" si="89">SUM(L118:L121)</f>
        <v>10150.368999999999</v>
      </c>
      <c r="M117" s="51">
        <f t="shared" si="89"/>
        <v>5985.4800000000005</v>
      </c>
      <c r="N117" s="51">
        <f t="shared" si="89"/>
        <v>2368.6299999999997</v>
      </c>
      <c r="O117" s="51">
        <f t="shared" si="89"/>
        <v>8257.2999999999993</v>
      </c>
      <c r="P117" s="51">
        <f t="shared" si="89"/>
        <v>26761.778999999995</v>
      </c>
      <c r="Q117" s="37">
        <f>SUM(Q118:Q121)</f>
        <v>4510178.58445</v>
      </c>
      <c r="R117" s="37">
        <f t="shared" ref="R117:U117" si="90">SUM(R118:R121)</f>
        <v>2593703.6763000004</v>
      </c>
      <c r="S117" s="37">
        <f t="shared" si="90"/>
        <v>970283.64730000007</v>
      </c>
      <c r="T117" s="37">
        <f t="shared" si="90"/>
        <v>3560379.9154000003</v>
      </c>
      <c r="U117" s="37">
        <f t="shared" si="90"/>
        <v>11634545.823450001</v>
      </c>
      <c r="V117" s="52">
        <v>1537862.53</v>
      </c>
      <c r="W117" s="37">
        <f>T117/3</f>
        <v>1186793.3051333334</v>
      </c>
      <c r="X117" s="53">
        <f t="shared" si="66"/>
        <v>14359201.658583334</v>
      </c>
      <c r="Y117" s="40" t="e">
        <f>#REF!+V117-W117</f>
        <v>#REF!</v>
      </c>
      <c r="Z117" s="41" t="e">
        <f>#REF!+V117-W117</f>
        <v>#REF!</v>
      </c>
    </row>
    <row r="118" spans="1:26" ht="38.25" customHeight="1">
      <c r="A118" s="38"/>
      <c r="B118" s="39"/>
      <c r="C118" s="63"/>
      <c r="D118" s="64" t="s">
        <v>317</v>
      </c>
      <c r="E118" s="65" t="s">
        <v>60</v>
      </c>
      <c r="F118" s="22" t="s">
        <v>146</v>
      </c>
      <c r="G118" s="23" t="s">
        <v>463</v>
      </c>
      <c r="H118" s="52">
        <v>2084.5</v>
      </c>
      <c r="I118" s="37">
        <v>2084.5</v>
      </c>
      <c r="J118" s="37">
        <v>1980</v>
      </c>
      <c r="K118" s="53">
        <v>1980</v>
      </c>
      <c r="L118" s="51">
        <v>5623.3259999999991</v>
      </c>
      <c r="M118" s="51">
        <v>3142.73</v>
      </c>
      <c r="N118" s="51">
        <v>793.03</v>
      </c>
      <c r="O118" s="51">
        <v>4605.2299999999996</v>
      </c>
      <c r="P118" s="147">
        <f t="shared" si="59"/>
        <v>14164.315999999999</v>
      </c>
      <c r="Q118" s="37">
        <f>(H118-J118)*L118</f>
        <v>587637.56699999992</v>
      </c>
      <c r="R118" s="37">
        <f t="shared" si="60"/>
        <v>328415.28499999997</v>
      </c>
      <c r="S118" s="37">
        <f t="shared" si="61"/>
        <v>82871.634999999995</v>
      </c>
      <c r="T118" s="37">
        <f t="shared" si="62"/>
        <v>481246.53499999997</v>
      </c>
      <c r="U118" s="53">
        <f t="shared" si="63"/>
        <v>1480171.0219999999</v>
      </c>
      <c r="V118" s="52" t="s">
        <v>47</v>
      </c>
      <c r="W118" s="37"/>
      <c r="X118" s="53"/>
      <c r="Y118" s="40"/>
      <c r="Z118" s="41"/>
    </row>
    <row r="119" spans="1:26" ht="38.25" customHeight="1">
      <c r="A119" s="38"/>
      <c r="B119" s="39"/>
      <c r="C119" s="63"/>
      <c r="D119" s="64" t="s">
        <v>317</v>
      </c>
      <c r="E119" s="65" t="s">
        <v>60</v>
      </c>
      <c r="F119" s="22" t="s">
        <v>146</v>
      </c>
      <c r="G119" s="23" t="s">
        <v>464</v>
      </c>
      <c r="H119" s="52">
        <v>2084.5</v>
      </c>
      <c r="I119" s="37">
        <v>2084.5</v>
      </c>
      <c r="J119" s="37">
        <v>1980</v>
      </c>
      <c r="K119" s="53">
        <v>1980</v>
      </c>
      <c r="L119" s="51">
        <v>881.09799999999996</v>
      </c>
      <c r="M119" s="51">
        <v>762.42</v>
      </c>
      <c r="N119" s="51">
        <v>811.67</v>
      </c>
      <c r="O119" s="51">
        <v>800.93</v>
      </c>
      <c r="P119" s="147">
        <f t="shared" si="59"/>
        <v>3256.1179999999999</v>
      </c>
      <c r="Q119" s="37">
        <f>(H119-J119)*L119</f>
        <v>92074.740999999995</v>
      </c>
      <c r="R119" s="37">
        <f t="shared" si="60"/>
        <v>79672.89</v>
      </c>
      <c r="S119" s="37">
        <f t="shared" si="61"/>
        <v>84819.514999999999</v>
      </c>
      <c r="T119" s="37">
        <f t="shared" si="62"/>
        <v>83697.184999999998</v>
      </c>
      <c r="U119" s="53">
        <f t="shared" si="63"/>
        <v>340264.33100000001</v>
      </c>
      <c r="V119" s="52" t="s">
        <v>47</v>
      </c>
      <c r="W119" s="37"/>
      <c r="X119" s="53"/>
      <c r="Y119" s="40"/>
      <c r="Z119" s="41"/>
    </row>
    <row r="120" spans="1:26" ht="38.25" customHeight="1">
      <c r="A120" s="38"/>
      <c r="B120" s="39"/>
      <c r="C120" s="63"/>
      <c r="D120" s="64" t="s">
        <v>317</v>
      </c>
      <c r="E120" s="65" t="s">
        <v>60</v>
      </c>
      <c r="F120" s="22" t="s">
        <v>316</v>
      </c>
      <c r="G120" s="23" t="s">
        <v>463</v>
      </c>
      <c r="H120" s="52">
        <v>3030.61</v>
      </c>
      <c r="I120" s="37">
        <v>3030.61</v>
      </c>
      <c r="J120" s="37">
        <v>1980</v>
      </c>
      <c r="K120" s="53">
        <v>1980</v>
      </c>
      <c r="L120" s="51">
        <v>3081.1659999999997</v>
      </c>
      <c r="M120" s="51">
        <v>1510.41</v>
      </c>
      <c r="N120" s="51">
        <v>326.51</v>
      </c>
      <c r="O120" s="51">
        <v>2334.75</v>
      </c>
      <c r="P120" s="147">
        <f t="shared" si="59"/>
        <v>7252.8360000000002</v>
      </c>
      <c r="Q120" s="37">
        <f>(H120-J120)*L120</f>
        <v>3237103.8112599999</v>
      </c>
      <c r="R120" s="37">
        <f t="shared" si="60"/>
        <v>1586851.8501000004</v>
      </c>
      <c r="S120" s="37">
        <f t="shared" si="61"/>
        <v>343034.67110000004</v>
      </c>
      <c r="T120" s="37">
        <f t="shared" si="62"/>
        <v>2452911.6975000002</v>
      </c>
      <c r="U120" s="53">
        <f t="shared" si="63"/>
        <v>7619902.0299600009</v>
      </c>
      <c r="V120" s="52" t="s">
        <v>47</v>
      </c>
      <c r="W120" s="37"/>
      <c r="X120" s="53"/>
      <c r="Y120" s="40"/>
      <c r="Z120" s="41"/>
    </row>
    <row r="121" spans="1:26" ht="38.25" customHeight="1">
      <c r="A121" s="38"/>
      <c r="B121" s="39"/>
      <c r="C121" s="63"/>
      <c r="D121" s="64" t="s">
        <v>317</v>
      </c>
      <c r="E121" s="65" t="s">
        <v>60</v>
      </c>
      <c r="F121" s="22" t="s">
        <v>316</v>
      </c>
      <c r="G121" s="23" t="s">
        <v>464</v>
      </c>
      <c r="H121" s="52">
        <v>3030.61</v>
      </c>
      <c r="I121" s="37">
        <v>3030.61</v>
      </c>
      <c r="J121" s="37">
        <v>1980</v>
      </c>
      <c r="K121" s="53">
        <v>1980</v>
      </c>
      <c r="L121" s="51">
        <v>564.779</v>
      </c>
      <c r="M121" s="51">
        <v>569.91999999999996</v>
      </c>
      <c r="N121" s="51">
        <v>437.42</v>
      </c>
      <c r="O121" s="51">
        <v>516.39</v>
      </c>
      <c r="P121" s="147">
        <f t="shared" si="59"/>
        <v>2088.509</v>
      </c>
      <c r="Q121" s="37">
        <f>(H121-J121)*L121</f>
        <v>593362.46519000002</v>
      </c>
      <c r="R121" s="37">
        <f t="shared" si="60"/>
        <v>598763.65120000008</v>
      </c>
      <c r="S121" s="37">
        <f t="shared" si="61"/>
        <v>459557.82620000007</v>
      </c>
      <c r="T121" s="37">
        <f t="shared" si="62"/>
        <v>542524.49790000007</v>
      </c>
      <c r="U121" s="53">
        <f t="shared" si="63"/>
        <v>2194208.4404900004</v>
      </c>
      <c r="V121" s="52" t="s">
        <v>47</v>
      </c>
      <c r="W121" s="37"/>
      <c r="X121" s="53"/>
      <c r="Y121" s="40"/>
      <c r="Z121" s="41"/>
    </row>
    <row r="122" spans="1:26" ht="30.75" customHeight="1">
      <c r="A122" s="38" t="s">
        <v>472</v>
      </c>
      <c r="B122" s="39" t="s">
        <v>471</v>
      </c>
      <c r="C122" s="63" t="s">
        <v>470</v>
      </c>
      <c r="D122" s="148"/>
      <c r="E122" s="64" t="s">
        <v>469</v>
      </c>
      <c r="F122" s="149"/>
      <c r="G122" s="23"/>
      <c r="H122" s="52" t="s">
        <v>47</v>
      </c>
      <c r="I122" s="37" t="s">
        <v>47</v>
      </c>
      <c r="J122" s="37" t="s">
        <v>47</v>
      </c>
      <c r="K122" s="53" t="s">
        <v>47</v>
      </c>
      <c r="L122" s="51">
        <f t="shared" ref="L122:P122" si="91">SUM(L123:L124)</f>
        <v>3744.1170000000002</v>
      </c>
      <c r="M122" s="51">
        <f t="shared" si="91"/>
        <v>1692.2629999999999</v>
      </c>
      <c r="N122" s="51">
        <f t="shared" si="91"/>
        <v>632.17100000000005</v>
      </c>
      <c r="O122" s="51">
        <f t="shared" si="91"/>
        <v>3217.1079999999997</v>
      </c>
      <c r="P122" s="51">
        <f t="shared" si="91"/>
        <v>9285.6589999999997</v>
      </c>
      <c r="Q122" s="37">
        <f>SUM(Q123:Q124)</f>
        <v>1556878.7309400004</v>
      </c>
      <c r="R122" s="37">
        <f t="shared" ref="R122:U122" si="92">SUM(R123:R124)</f>
        <v>703676.80066000007</v>
      </c>
      <c r="S122" s="37">
        <f t="shared" si="92"/>
        <v>262869.34522000002</v>
      </c>
      <c r="T122" s="37">
        <f t="shared" si="92"/>
        <v>1337737.8485600001</v>
      </c>
      <c r="U122" s="37">
        <f t="shared" si="92"/>
        <v>3861162.7253800007</v>
      </c>
      <c r="V122" s="52">
        <v>476835.88</v>
      </c>
      <c r="W122" s="37">
        <f>T122/3</f>
        <v>445912.61618666671</v>
      </c>
      <c r="X122" s="53">
        <f t="shared" si="66"/>
        <v>4783911.2215666668</v>
      </c>
      <c r="Y122" s="40" t="e">
        <f>#REF!+V122-W122</f>
        <v>#REF!</v>
      </c>
      <c r="Z122" s="41" t="e">
        <f>#REF!+V122-W122</f>
        <v>#REF!</v>
      </c>
    </row>
    <row r="123" spans="1:26" ht="37.5" customHeight="1">
      <c r="A123" s="38"/>
      <c r="B123" s="39"/>
      <c r="C123" s="63"/>
      <c r="D123" s="64" t="s">
        <v>317</v>
      </c>
      <c r="E123" s="65" t="s">
        <v>66</v>
      </c>
      <c r="F123" s="22" t="s">
        <v>365</v>
      </c>
      <c r="G123" s="23" t="s">
        <v>463</v>
      </c>
      <c r="H123" s="52">
        <v>1257.49</v>
      </c>
      <c r="I123" s="37">
        <v>1257.49</v>
      </c>
      <c r="J123" s="37">
        <v>841.67</v>
      </c>
      <c r="K123" s="53">
        <v>841.67</v>
      </c>
      <c r="L123" s="51">
        <v>3566.4530000000004</v>
      </c>
      <c r="M123" s="51">
        <v>1561.173</v>
      </c>
      <c r="N123" s="51">
        <v>506.89400000000001</v>
      </c>
      <c r="O123" s="51">
        <v>3081.99</v>
      </c>
      <c r="P123" s="147">
        <f t="shared" si="59"/>
        <v>8716.51</v>
      </c>
      <c r="Q123" s="37">
        <f>(H123-J123)*L123</f>
        <v>1483002.4864600003</v>
      </c>
      <c r="R123" s="37">
        <f t="shared" si="60"/>
        <v>649166.95686000003</v>
      </c>
      <c r="S123" s="37">
        <f t="shared" si="61"/>
        <v>210776.66308000003</v>
      </c>
      <c r="T123" s="37">
        <f t="shared" si="62"/>
        <v>1281553.0818</v>
      </c>
      <c r="U123" s="53">
        <f t="shared" si="63"/>
        <v>3624499.1882000007</v>
      </c>
      <c r="V123" s="52" t="s">
        <v>47</v>
      </c>
      <c r="W123" s="37"/>
      <c r="X123" s="53"/>
      <c r="Y123" s="40"/>
      <c r="Z123" s="41"/>
    </row>
    <row r="124" spans="1:26" ht="37.5" customHeight="1">
      <c r="A124" s="38"/>
      <c r="B124" s="39"/>
      <c r="C124" s="63"/>
      <c r="D124" s="64" t="s">
        <v>317</v>
      </c>
      <c r="E124" s="65" t="s">
        <v>66</v>
      </c>
      <c r="F124" s="22" t="s">
        <v>365</v>
      </c>
      <c r="G124" s="23" t="s">
        <v>464</v>
      </c>
      <c r="H124" s="52">
        <v>1257.49</v>
      </c>
      <c r="I124" s="37">
        <v>1257.49</v>
      </c>
      <c r="J124" s="37">
        <v>841.67</v>
      </c>
      <c r="K124" s="53">
        <v>841.67</v>
      </c>
      <c r="L124" s="51">
        <v>177.66399999999999</v>
      </c>
      <c r="M124" s="51">
        <v>131.09</v>
      </c>
      <c r="N124" s="51">
        <v>125.277</v>
      </c>
      <c r="O124" s="51">
        <v>135.11799999999999</v>
      </c>
      <c r="P124" s="147">
        <f t="shared" si="59"/>
        <v>569.149</v>
      </c>
      <c r="Q124" s="37">
        <f>(H124-J124)*L124</f>
        <v>73876.244480000008</v>
      </c>
      <c r="R124" s="37">
        <f t="shared" si="60"/>
        <v>54509.84380000001</v>
      </c>
      <c r="S124" s="37">
        <f t="shared" si="61"/>
        <v>52092.682140000004</v>
      </c>
      <c r="T124" s="37">
        <f t="shared" si="62"/>
        <v>56184.766760000006</v>
      </c>
      <c r="U124" s="53">
        <f t="shared" si="63"/>
        <v>236663.53718000004</v>
      </c>
      <c r="V124" s="52" t="s">
        <v>47</v>
      </c>
      <c r="W124" s="37"/>
      <c r="X124" s="53"/>
      <c r="Y124" s="40"/>
      <c r="Z124" s="41"/>
    </row>
    <row r="125" spans="1:26" ht="30.75" customHeight="1">
      <c r="A125" s="38" t="s">
        <v>94</v>
      </c>
      <c r="B125" s="39" t="s">
        <v>315</v>
      </c>
      <c r="C125" s="63" t="s">
        <v>314</v>
      </c>
      <c r="D125" s="148"/>
      <c r="E125" s="64" t="s">
        <v>313</v>
      </c>
      <c r="F125" s="149"/>
      <c r="G125" s="23"/>
      <c r="H125" s="52" t="s">
        <v>47</v>
      </c>
      <c r="I125" s="37" t="s">
        <v>47</v>
      </c>
      <c r="J125" s="37" t="s">
        <v>47</v>
      </c>
      <c r="K125" s="53" t="s">
        <v>47</v>
      </c>
      <c r="L125" s="51">
        <f t="shared" ref="L125:Q125" si="93">SUM(L126:L127)</f>
        <v>2003.8710000000001</v>
      </c>
      <c r="M125" s="51">
        <f t="shared" si="93"/>
        <v>945</v>
      </c>
      <c r="N125" s="51">
        <f t="shared" si="93"/>
        <v>410</v>
      </c>
      <c r="O125" s="51">
        <f t="shared" si="93"/>
        <v>1821.329</v>
      </c>
      <c r="P125" s="51">
        <f t="shared" si="93"/>
        <v>5180.2</v>
      </c>
      <c r="Q125" s="37">
        <f t="shared" si="93"/>
        <v>6025138.0205799993</v>
      </c>
      <c r="R125" s="37">
        <f t="shared" ref="R125" si="94">SUM(R126:R127)</f>
        <v>2903342.4</v>
      </c>
      <c r="S125" s="37">
        <f t="shared" ref="S125" si="95">SUM(S126:S127)</f>
        <v>1259651.2</v>
      </c>
      <c r="T125" s="37">
        <f t="shared" ref="T125" si="96">SUM(T126:T127)</f>
        <v>5595705.5132799996</v>
      </c>
      <c r="U125" s="37">
        <f t="shared" ref="U125" si="97">SUM(U126:U127)</f>
        <v>15783837.133859998</v>
      </c>
      <c r="V125" s="52">
        <v>5524479.2000000002</v>
      </c>
      <c r="W125" s="37">
        <f>T125/3</f>
        <v>1865235.1710933333</v>
      </c>
      <c r="X125" s="53">
        <f t="shared" si="66"/>
        <v>23173551.504953332</v>
      </c>
      <c r="Y125" s="40" t="e">
        <f>#REF!+V125-W125</f>
        <v>#REF!</v>
      </c>
      <c r="Z125" s="41" t="e">
        <f>#REF!+V125-W125</f>
        <v>#REF!</v>
      </c>
    </row>
    <row r="126" spans="1:26" ht="37.5" customHeight="1">
      <c r="A126" s="38"/>
      <c r="B126" s="39"/>
      <c r="C126" s="63"/>
      <c r="D126" s="64" t="s">
        <v>313</v>
      </c>
      <c r="E126" s="65" t="s">
        <v>140</v>
      </c>
      <c r="F126" s="22" t="s">
        <v>312</v>
      </c>
      <c r="G126" s="23" t="s">
        <v>463</v>
      </c>
      <c r="H126" s="52">
        <v>4516.49</v>
      </c>
      <c r="I126" s="37">
        <v>4516.49</v>
      </c>
      <c r="J126" s="37">
        <v>1444.17</v>
      </c>
      <c r="K126" s="53">
        <v>1444.17</v>
      </c>
      <c r="L126" s="51">
        <v>1262.95</v>
      </c>
      <c r="M126" s="51">
        <v>945</v>
      </c>
      <c r="N126" s="51">
        <v>410</v>
      </c>
      <c r="O126" s="51">
        <v>1821.329</v>
      </c>
      <c r="P126" s="147">
        <f t="shared" si="59"/>
        <v>4439.2789999999995</v>
      </c>
      <c r="Q126" s="37">
        <f>(H126-J126)*L126</f>
        <v>3880186.5439999998</v>
      </c>
      <c r="R126" s="37">
        <f t="shared" si="60"/>
        <v>2903342.4</v>
      </c>
      <c r="S126" s="37">
        <f t="shared" si="61"/>
        <v>1259651.2</v>
      </c>
      <c r="T126" s="37">
        <f t="shared" si="62"/>
        <v>5595705.5132799996</v>
      </c>
      <c r="U126" s="53">
        <f t="shared" si="63"/>
        <v>13638885.657279998</v>
      </c>
      <c r="V126" s="52" t="s">
        <v>47</v>
      </c>
      <c r="W126" s="37"/>
      <c r="X126" s="53"/>
      <c r="Y126" s="40"/>
      <c r="Z126" s="41"/>
    </row>
    <row r="127" spans="1:26" ht="37.5" customHeight="1">
      <c r="A127" s="38"/>
      <c r="B127" s="39"/>
      <c r="C127" s="63"/>
      <c r="D127" s="64"/>
      <c r="E127" s="65" t="s">
        <v>514</v>
      </c>
      <c r="F127" s="22" t="s">
        <v>515</v>
      </c>
      <c r="G127" s="23" t="s">
        <v>463</v>
      </c>
      <c r="H127" s="52">
        <v>4627.9799999999996</v>
      </c>
      <c r="I127" s="37">
        <v>4627.9799999999996</v>
      </c>
      <c r="J127" s="37">
        <v>1733</v>
      </c>
      <c r="K127" s="53">
        <v>1733</v>
      </c>
      <c r="L127" s="51">
        <v>740.92099999999994</v>
      </c>
      <c r="M127" s="51">
        <v>0</v>
      </c>
      <c r="N127" s="51">
        <v>0</v>
      </c>
      <c r="O127" s="51">
        <v>0</v>
      </c>
      <c r="P127" s="147">
        <f t="shared" si="59"/>
        <v>740.92099999999994</v>
      </c>
      <c r="Q127" s="37">
        <f>(H127-J127)*L127</f>
        <v>2144951.4765799996</v>
      </c>
      <c r="R127" s="37">
        <f t="shared" si="60"/>
        <v>0</v>
      </c>
      <c r="S127" s="37">
        <f t="shared" si="61"/>
        <v>0</v>
      </c>
      <c r="T127" s="37">
        <f t="shared" si="62"/>
        <v>0</v>
      </c>
      <c r="U127" s="53">
        <f t="shared" si="63"/>
        <v>2144951.4765799996</v>
      </c>
      <c r="V127" s="52"/>
      <c r="W127" s="37"/>
      <c r="X127" s="53"/>
      <c r="Y127" s="40"/>
      <c r="Z127" s="41"/>
    </row>
    <row r="128" spans="1:26" ht="30.75" customHeight="1">
      <c r="A128" s="38" t="s">
        <v>52</v>
      </c>
      <c r="B128" s="39" t="s">
        <v>311</v>
      </c>
      <c r="C128" s="63" t="s">
        <v>310</v>
      </c>
      <c r="D128" s="148"/>
      <c r="E128" s="64" t="s">
        <v>307</v>
      </c>
      <c r="F128" s="149"/>
      <c r="G128" s="23"/>
      <c r="H128" s="52" t="s">
        <v>47</v>
      </c>
      <c r="I128" s="37" t="s">
        <v>47</v>
      </c>
      <c r="J128" s="37" t="s">
        <v>47</v>
      </c>
      <c r="K128" s="53" t="s">
        <v>47</v>
      </c>
      <c r="L128" s="51">
        <f t="shared" ref="L128:Q128" si="98">SUM(L129:L132)</f>
        <v>20683.719999999998</v>
      </c>
      <c r="M128" s="51">
        <f t="shared" si="98"/>
        <v>12119.04</v>
      </c>
      <c r="N128" s="51">
        <f t="shared" si="98"/>
        <v>5210.71</v>
      </c>
      <c r="O128" s="51">
        <f t="shared" si="98"/>
        <v>19229.37</v>
      </c>
      <c r="P128" s="51">
        <f t="shared" si="98"/>
        <v>57242.839999999989</v>
      </c>
      <c r="Q128" s="37">
        <f t="shared" si="98"/>
        <v>73925651.36649999</v>
      </c>
      <c r="R128" s="37">
        <f t="shared" ref="R128" si="99">SUM(R129:R132)</f>
        <v>43812400.039100006</v>
      </c>
      <c r="S128" s="37">
        <f t="shared" ref="S128" si="100">SUM(S129:S132)</f>
        <v>18625264.704399999</v>
      </c>
      <c r="T128" s="37">
        <f t="shared" ref="T128" si="101">SUM(T129:T132)</f>
        <v>69002354.619299993</v>
      </c>
      <c r="U128" s="37">
        <f t="shared" ref="U128" si="102">SUM(U129:U132)</f>
        <v>205365670.72929996</v>
      </c>
      <c r="V128" s="52">
        <v>24319350.399999999</v>
      </c>
      <c r="W128" s="37">
        <f>T128/3</f>
        <v>23000784.873099998</v>
      </c>
      <c r="X128" s="53">
        <f t="shared" si="66"/>
        <v>252685806.00239998</v>
      </c>
      <c r="Y128" s="40" t="e">
        <f>#REF!+V128-W128</f>
        <v>#REF!</v>
      </c>
      <c r="Z128" s="41" t="e">
        <f>#REF!+V128-W128</f>
        <v>#REF!</v>
      </c>
    </row>
    <row r="129" spans="1:26" ht="37.5" customHeight="1">
      <c r="A129" s="38"/>
      <c r="B129" s="39"/>
      <c r="C129" s="63"/>
      <c r="D129" s="64" t="s">
        <v>307</v>
      </c>
      <c r="E129" s="65" t="s">
        <v>140</v>
      </c>
      <c r="F129" s="22" t="s">
        <v>309</v>
      </c>
      <c r="G129" s="23" t="s">
        <v>463</v>
      </c>
      <c r="H129" s="52">
        <v>4936.83</v>
      </c>
      <c r="I129" s="37">
        <v>4936.83</v>
      </c>
      <c r="J129" s="37">
        <v>1787.5</v>
      </c>
      <c r="K129" s="53">
        <v>1787.5</v>
      </c>
      <c r="L129" s="51">
        <v>16314.67</v>
      </c>
      <c r="M129" s="51">
        <v>9285.51</v>
      </c>
      <c r="N129" s="51">
        <v>4023.53</v>
      </c>
      <c r="O129" s="51">
        <v>14662.24</v>
      </c>
      <c r="P129" s="147">
        <f t="shared" si="59"/>
        <v>44285.95</v>
      </c>
      <c r="Q129" s="37">
        <f>(H129-J129)*L129</f>
        <v>51380279.671099998</v>
      </c>
      <c r="R129" s="37">
        <f t="shared" si="60"/>
        <v>29243135.208299998</v>
      </c>
      <c r="S129" s="37">
        <f t="shared" si="61"/>
        <v>12671423.7349</v>
      </c>
      <c r="T129" s="37">
        <f t="shared" si="62"/>
        <v>46176232.299199998</v>
      </c>
      <c r="U129" s="53">
        <f t="shared" si="63"/>
        <v>139471070.91349998</v>
      </c>
      <c r="V129" s="52" t="s">
        <v>47</v>
      </c>
      <c r="W129" s="37"/>
      <c r="X129" s="53"/>
      <c r="Y129" s="40"/>
      <c r="Z129" s="41"/>
    </row>
    <row r="130" spans="1:26" ht="37.5" customHeight="1">
      <c r="A130" s="38"/>
      <c r="B130" s="39"/>
      <c r="C130" s="63"/>
      <c r="D130" s="64" t="s">
        <v>307</v>
      </c>
      <c r="E130" s="65" t="s">
        <v>140</v>
      </c>
      <c r="F130" s="22" t="s">
        <v>309</v>
      </c>
      <c r="G130" s="23" t="s">
        <v>464</v>
      </c>
      <c r="H130" s="52">
        <v>4936.83</v>
      </c>
      <c r="I130" s="37">
        <v>4936.83</v>
      </c>
      <c r="J130" s="37">
        <v>1787.5</v>
      </c>
      <c r="K130" s="53">
        <v>1787.5</v>
      </c>
      <c r="L130" s="51">
        <v>1294.3800000000001</v>
      </c>
      <c r="M130" s="51">
        <v>857.86</v>
      </c>
      <c r="N130" s="51">
        <v>412.05</v>
      </c>
      <c r="O130" s="51">
        <v>1612.59</v>
      </c>
      <c r="P130" s="147">
        <f t="shared" si="59"/>
        <v>4176.88</v>
      </c>
      <c r="Q130" s="37">
        <f>(H130-J130)*L130</f>
        <v>4076429.7654000004</v>
      </c>
      <c r="R130" s="37">
        <f t="shared" si="60"/>
        <v>2701684.2338</v>
      </c>
      <c r="S130" s="37">
        <f t="shared" si="61"/>
        <v>1297681.4265000001</v>
      </c>
      <c r="T130" s="37">
        <f t="shared" si="62"/>
        <v>5078578.0647</v>
      </c>
      <c r="U130" s="53">
        <f t="shared" si="63"/>
        <v>13154373.4904</v>
      </c>
      <c r="V130" s="52" t="s">
        <v>47</v>
      </c>
      <c r="W130" s="37"/>
      <c r="X130" s="53"/>
      <c r="Y130" s="40"/>
      <c r="Z130" s="41"/>
    </row>
    <row r="131" spans="1:26" ht="37.5" customHeight="1">
      <c r="A131" s="38"/>
      <c r="B131" s="39"/>
      <c r="C131" s="63"/>
      <c r="D131" s="64" t="s">
        <v>307</v>
      </c>
      <c r="E131" s="65" t="s">
        <v>105</v>
      </c>
      <c r="F131" s="22" t="s">
        <v>308</v>
      </c>
      <c r="G131" s="23" t="s">
        <v>463</v>
      </c>
      <c r="H131" s="52">
        <v>7402.22</v>
      </c>
      <c r="I131" s="37">
        <v>7402.22</v>
      </c>
      <c r="J131" s="37">
        <v>1395</v>
      </c>
      <c r="K131" s="53">
        <v>1395</v>
      </c>
      <c r="L131" s="51">
        <v>3058.2999999999997</v>
      </c>
      <c r="M131" s="51">
        <v>1966.65</v>
      </c>
      <c r="N131" s="51">
        <v>772.35</v>
      </c>
      <c r="O131" s="51">
        <v>2941.37</v>
      </c>
      <c r="P131" s="147">
        <f t="shared" si="59"/>
        <v>8738.67</v>
      </c>
      <c r="Q131" s="37">
        <f>(H131-J131)*L131</f>
        <v>18371880.925999999</v>
      </c>
      <c r="R131" s="37">
        <f t="shared" si="60"/>
        <v>11814099.213000001</v>
      </c>
      <c r="S131" s="37">
        <f t="shared" si="61"/>
        <v>4639676.3670000006</v>
      </c>
      <c r="T131" s="37">
        <f t="shared" si="62"/>
        <v>17669456.691399999</v>
      </c>
      <c r="U131" s="53">
        <f t="shared" si="63"/>
        <v>52495113.197400004</v>
      </c>
      <c r="V131" s="52" t="s">
        <v>47</v>
      </c>
      <c r="W131" s="37"/>
      <c r="X131" s="53"/>
      <c r="Y131" s="40"/>
      <c r="Z131" s="41"/>
    </row>
    <row r="132" spans="1:26" ht="37.5" customHeight="1">
      <c r="A132" s="38"/>
      <c r="B132" s="39"/>
      <c r="C132" s="63"/>
      <c r="D132" s="64" t="s">
        <v>307</v>
      </c>
      <c r="E132" s="65" t="s">
        <v>140</v>
      </c>
      <c r="F132" s="22" t="s">
        <v>306</v>
      </c>
      <c r="G132" s="23" t="s">
        <v>463</v>
      </c>
      <c r="H132" s="52">
        <v>7373.2</v>
      </c>
      <c r="I132" s="37">
        <v>7373.2</v>
      </c>
      <c r="J132" s="37">
        <v>1444</v>
      </c>
      <c r="K132" s="53">
        <v>1444</v>
      </c>
      <c r="L132" s="51">
        <v>16.369999999999997</v>
      </c>
      <c r="M132" s="51">
        <v>9.02</v>
      </c>
      <c r="N132" s="51">
        <v>2.78</v>
      </c>
      <c r="O132" s="51">
        <v>13.17</v>
      </c>
      <c r="P132" s="147">
        <f t="shared" si="59"/>
        <v>41.339999999999996</v>
      </c>
      <c r="Q132" s="37">
        <f>(H132-J132)*L132</f>
        <v>97061.003999999986</v>
      </c>
      <c r="R132" s="37">
        <f t="shared" si="60"/>
        <v>53481.383999999998</v>
      </c>
      <c r="S132" s="37">
        <f t="shared" si="61"/>
        <v>16483.175999999999</v>
      </c>
      <c r="T132" s="37">
        <f t="shared" si="62"/>
        <v>78087.563999999998</v>
      </c>
      <c r="U132" s="53">
        <f t="shared" si="63"/>
        <v>245113.128</v>
      </c>
      <c r="V132" s="52" t="s">
        <v>47</v>
      </c>
      <c r="W132" s="37"/>
      <c r="X132" s="53"/>
      <c r="Y132" s="40"/>
      <c r="Z132" s="41"/>
    </row>
    <row r="133" spans="1:26" ht="30.75" customHeight="1">
      <c r="A133" s="38" t="s">
        <v>130</v>
      </c>
      <c r="B133" s="39" t="s">
        <v>305</v>
      </c>
      <c r="C133" s="63" t="s">
        <v>8</v>
      </c>
      <c r="D133" s="148"/>
      <c r="E133" s="64" t="s">
        <v>303</v>
      </c>
      <c r="F133" s="149"/>
      <c r="G133" s="23"/>
      <c r="H133" s="52" t="s">
        <v>47</v>
      </c>
      <c r="I133" s="37" t="s">
        <v>47</v>
      </c>
      <c r="J133" s="37" t="s">
        <v>47</v>
      </c>
      <c r="K133" s="53" t="s">
        <v>47</v>
      </c>
      <c r="L133" s="51">
        <f t="shared" ref="L133:Q133" si="103">SUM(L134:L135)</f>
        <v>4532.2960000000003</v>
      </c>
      <c r="M133" s="51">
        <f t="shared" si="103"/>
        <v>2539.29</v>
      </c>
      <c r="N133" s="51">
        <f t="shared" si="103"/>
        <v>790.7</v>
      </c>
      <c r="O133" s="51">
        <f t="shared" si="103"/>
        <v>3940.8999999999996</v>
      </c>
      <c r="P133" s="51">
        <f t="shared" si="103"/>
        <v>11803.186000000002</v>
      </c>
      <c r="Q133" s="37">
        <f t="shared" si="103"/>
        <v>20860249.627700001</v>
      </c>
      <c r="R133" s="37">
        <f t="shared" ref="R133" si="104">SUM(R134:R135)</f>
        <v>11772435.5055</v>
      </c>
      <c r="S133" s="37">
        <f t="shared" ref="S133" si="105">SUM(S134:S135)</f>
        <v>3678864.7149999999</v>
      </c>
      <c r="T133" s="37">
        <f t="shared" ref="T133" si="106">SUM(T134:T135)</f>
        <v>18149012.585000001</v>
      </c>
      <c r="U133" s="37">
        <f t="shared" ref="U133" si="107">SUM(U134:U135)</f>
        <v>54460562.433200002</v>
      </c>
      <c r="V133" s="52">
        <v>5436952.5499999998</v>
      </c>
      <c r="W133" s="37">
        <f>T133/3</f>
        <v>6049670.8616666673</v>
      </c>
      <c r="X133" s="53">
        <f t="shared" si="66"/>
        <v>65947185.844866663</v>
      </c>
      <c r="Y133" s="40" t="e">
        <f>#REF!+V133-W133</f>
        <v>#REF!</v>
      </c>
      <c r="Z133" s="41" t="e">
        <f>#REF!+V133-W133</f>
        <v>#REF!</v>
      </c>
    </row>
    <row r="134" spans="1:26" ht="38.25" customHeight="1">
      <c r="A134" s="38"/>
      <c r="B134" s="39"/>
      <c r="C134" s="63"/>
      <c r="D134" s="64" t="s">
        <v>303</v>
      </c>
      <c r="E134" s="65" t="s">
        <v>76</v>
      </c>
      <c r="F134" s="22" t="s">
        <v>304</v>
      </c>
      <c r="G134" s="23" t="s">
        <v>463</v>
      </c>
      <c r="H134" s="52">
        <v>5988.45</v>
      </c>
      <c r="I134" s="37">
        <v>5988.45</v>
      </c>
      <c r="J134" s="37">
        <v>1744</v>
      </c>
      <c r="K134" s="53">
        <v>1744</v>
      </c>
      <c r="L134" s="51">
        <v>3223.835</v>
      </c>
      <c r="M134" s="51">
        <v>1737.56</v>
      </c>
      <c r="N134" s="51">
        <v>530.5</v>
      </c>
      <c r="O134" s="51">
        <v>2794.54</v>
      </c>
      <c r="P134" s="147">
        <f t="shared" si="59"/>
        <v>8286.4350000000013</v>
      </c>
      <c r="Q134" s="37">
        <f>(H134-J134)*L134</f>
        <v>13683406.46575</v>
      </c>
      <c r="R134" s="37">
        <f t="shared" si="60"/>
        <v>7374986.5419999994</v>
      </c>
      <c r="S134" s="37">
        <f t="shared" si="61"/>
        <v>2251680.7250000001</v>
      </c>
      <c r="T134" s="37">
        <f t="shared" si="62"/>
        <v>11861285.302999999</v>
      </c>
      <c r="U134" s="53">
        <f t="shared" si="63"/>
        <v>35171359.035750002</v>
      </c>
      <c r="V134" s="52" t="s">
        <v>47</v>
      </c>
      <c r="W134" s="37"/>
      <c r="X134" s="53"/>
      <c r="Y134" s="40"/>
      <c r="Z134" s="41"/>
    </row>
    <row r="135" spans="1:26" ht="38.25" customHeight="1">
      <c r="A135" s="38"/>
      <c r="B135" s="39"/>
      <c r="C135" s="63"/>
      <c r="D135" s="64" t="s">
        <v>303</v>
      </c>
      <c r="E135" s="65" t="s">
        <v>76</v>
      </c>
      <c r="F135" s="22" t="s">
        <v>302</v>
      </c>
      <c r="G135" s="23" t="s">
        <v>463</v>
      </c>
      <c r="H135" s="52">
        <v>7228.95</v>
      </c>
      <c r="I135" s="37">
        <v>7228.95</v>
      </c>
      <c r="J135" s="37">
        <v>1744</v>
      </c>
      <c r="K135" s="53">
        <v>1744</v>
      </c>
      <c r="L135" s="51">
        <v>1308.461</v>
      </c>
      <c r="M135" s="51">
        <v>801.73</v>
      </c>
      <c r="N135" s="51">
        <v>260.2</v>
      </c>
      <c r="O135" s="51">
        <v>1146.3599999999999</v>
      </c>
      <c r="P135" s="147">
        <f t="shared" si="59"/>
        <v>3516.7509999999993</v>
      </c>
      <c r="Q135" s="37">
        <f>(H135-J135)*L135</f>
        <v>7176843.1619499996</v>
      </c>
      <c r="R135" s="37">
        <f t="shared" si="60"/>
        <v>4397448.9634999996</v>
      </c>
      <c r="S135" s="37">
        <f t="shared" si="61"/>
        <v>1427183.99</v>
      </c>
      <c r="T135" s="37">
        <f t="shared" si="62"/>
        <v>6287727.2819999997</v>
      </c>
      <c r="U135" s="53">
        <f t="shared" si="63"/>
        <v>19289203.39745</v>
      </c>
      <c r="V135" s="52" t="s">
        <v>47</v>
      </c>
      <c r="W135" s="37"/>
      <c r="X135" s="53"/>
      <c r="Y135" s="40"/>
      <c r="Z135" s="41"/>
    </row>
    <row r="136" spans="1:26" ht="30.75" customHeight="1">
      <c r="A136" s="38" t="s">
        <v>130</v>
      </c>
      <c r="B136" s="39" t="s">
        <v>301</v>
      </c>
      <c r="C136" s="63" t="s">
        <v>7</v>
      </c>
      <c r="D136" s="148"/>
      <c r="E136" s="64" t="s">
        <v>299</v>
      </c>
      <c r="F136" s="149"/>
      <c r="G136" s="23"/>
      <c r="H136" s="52" t="s">
        <v>47</v>
      </c>
      <c r="I136" s="37" t="s">
        <v>47</v>
      </c>
      <c r="J136" s="37" t="s">
        <v>47</v>
      </c>
      <c r="K136" s="53" t="s">
        <v>47</v>
      </c>
      <c r="L136" s="51">
        <f t="shared" ref="L136:Q136" si="108">SUM(L137:L138)</f>
        <v>277.92</v>
      </c>
      <c r="M136" s="51">
        <f t="shared" si="108"/>
        <v>178.31799999999998</v>
      </c>
      <c r="N136" s="51">
        <f t="shared" si="108"/>
        <v>89.158999999999992</v>
      </c>
      <c r="O136" s="51">
        <f t="shared" si="108"/>
        <v>267.47699999999998</v>
      </c>
      <c r="P136" s="51">
        <f t="shared" si="108"/>
        <v>812.87400000000002</v>
      </c>
      <c r="Q136" s="37">
        <f t="shared" si="108"/>
        <v>1303172.1288000001</v>
      </c>
      <c r="R136" s="37">
        <f t="shared" ref="R136" si="109">SUM(R137:R138)</f>
        <v>835986.31471999991</v>
      </c>
      <c r="S136" s="37">
        <f t="shared" ref="S136" si="110">SUM(S137:S138)</f>
        <v>417993.15735999995</v>
      </c>
      <c r="T136" s="37">
        <f t="shared" ref="T136" si="111">SUM(T137:T138)</f>
        <v>1253979.47208</v>
      </c>
      <c r="U136" s="37">
        <f t="shared" ref="U136" si="112">SUM(U137:U138)</f>
        <v>3811131.07296</v>
      </c>
      <c r="V136" s="52">
        <v>434390.71</v>
      </c>
      <c r="W136" s="37">
        <f>T136/3</f>
        <v>417993.15736000001</v>
      </c>
      <c r="X136" s="53">
        <f t="shared" ref="X136:X196" si="113">U136+V136+W136</f>
        <v>4663514.9403200001</v>
      </c>
      <c r="Y136" s="40" t="e">
        <f>#REF!+V136-W136</f>
        <v>#REF!</v>
      </c>
      <c r="Z136" s="41" t="e">
        <f>#REF!+V136-W136</f>
        <v>#REF!</v>
      </c>
    </row>
    <row r="137" spans="1:26" ht="38.25" customHeight="1">
      <c r="A137" s="38"/>
      <c r="B137" s="39"/>
      <c r="C137" s="63"/>
      <c r="D137" s="64" t="s">
        <v>299</v>
      </c>
      <c r="E137" s="65" t="s">
        <v>76</v>
      </c>
      <c r="F137" s="22" t="s">
        <v>300</v>
      </c>
      <c r="G137" s="23" t="s">
        <v>463</v>
      </c>
      <c r="H137" s="52">
        <v>6421.04</v>
      </c>
      <c r="I137" s="37">
        <v>6421.04</v>
      </c>
      <c r="J137" s="37">
        <v>1744</v>
      </c>
      <c r="K137" s="53">
        <v>1744</v>
      </c>
      <c r="L137" s="51">
        <v>202.25700000000001</v>
      </c>
      <c r="M137" s="51">
        <v>133.184</v>
      </c>
      <c r="N137" s="51">
        <v>66.591999999999999</v>
      </c>
      <c r="O137" s="51">
        <v>199.77600000000001</v>
      </c>
      <c r="P137" s="147">
        <f t="shared" ref="P137:P199" si="114">L137+M137+N137+O137</f>
        <v>601.80899999999997</v>
      </c>
      <c r="Q137" s="37">
        <f>(H137-J137)*L137</f>
        <v>945964.07928000006</v>
      </c>
      <c r="R137" s="37">
        <f t="shared" ref="R137:R199" si="115">(H137-J137)*M137</f>
        <v>622906.89535999997</v>
      </c>
      <c r="S137" s="37">
        <f t="shared" ref="S137:S199" si="116">(I137-K137)*N137</f>
        <v>311453.44767999998</v>
      </c>
      <c r="T137" s="37">
        <f t="shared" ref="T137:T199" si="117">(I137-K137)*O137</f>
        <v>934360.34304000007</v>
      </c>
      <c r="U137" s="53">
        <f t="shared" ref="U137:U199" si="118">R137+S137+T137+Q137</f>
        <v>2814684.7653600001</v>
      </c>
      <c r="V137" s="52" t="s">
        <v>47</v>
      </c>
      <c r="W137" s="37"/>
      <c r="X137" s="53"/>
      <c r="Y137" s="40"/>
      <c r="Z137" s="41"/>
    </row>
    <row r="138" spans="1:26" ht="38.25" customHeight="1">
      <c r="A138" s="38"/>
      <c r="B138" s="39"/>
      <c r="C138" s="63"/>
      <c r="D138" s="64" t="s">
        <v>299</v>
      </c>
      <c r="E138" s="65" t="s">
        <v>76</v>
      </c>
      <c r="F138" s="22" t="s">
        <v>298</v>
      </c>
      <c r="G138" s="23" t="s">
        <v>463</v>
      </c>
      <c r="H138" s="52">
        <v>6421.04</v>
      </c>
      <c r="I138" s="37">
        <v>6421.04</v>
      </c>
      <c r="J138" s="37">
        <v>1700</v>
      </c>
      <c r="K138" s="53">
        <v>1700</v>
      </c>
      <c r="L138" s="51">
        <v>75.662999999999997</v>
      </c>
      <c r="M138" s="51">
        <v>45.134</v>
      </c>
      <c r="N138" s="51">
        <v>22.567</v>
      </c>
      <c r="O138" s="51">
        <v>67.700999999999993</v>
      </c>
      <c r="P138" s="147">
        <f t="shared" si="114"/>
        <v>211.065</v>
      </c>
      <c r="Q138" s="37">
        <f>(H138-J138)*L138</f>
        <v>357208.04952</v>
      </c>
      <c r="R138" s="37">
        <f t="shared" si="115"/>
        <v>213079.41936</v>
      </c>
      <c r="S138" s="37">
        <f t="shared" si="116"/>
        <v>106539.70968</v>
      </c>
      <c r="T138" s="37">
        <f t="shared" si="117"/>
        <v>319619.12903999997</v>
      </c>
      <c r="U138" s="53">
        <f t="shared" si="118"/>
        <v>996446.30760000006</v>
      </c>
      <c r="V138" s="52" t="s">
        <v>47</v>
      </c>
      <c r="W138" s="37"/>
      <c r="X138" s="53"/>
      <c r="Y138" s="40"/>
      <c r="Z138" s="41"/>
    </row>
    <row r="139" spans="1:26" ht="30.75" customHeight="1">
      <c r="A139" s="38" t="s">
        <v>64</v>
      </c>
      <c r="B139" s="39" t="s">
        <v>297</v>
      </c>
      <c r="C139" s="63" t="s">
        <v>296</v>
      </c>
      <c r="D139" s="148"/>
      <c r="E139" s="64" t="s">
        <v>295</v>
      </c>
      <c r="F139" s="149"/>
      <c r="G139" s="23"/>
      <c r="H139" s="52" t="s">
        <v>47</v>
      </c>
      <c r="I139" s="37" t="s">
        <v>47</v>
      </c>
      <c r="J139" s="37" t="s">
        <v>47</v>
      </c>
      <c r="K139" s="53" t="s">
        <v>47</v>
      </c>
      <c r="L139" s="51">
        <f t="shared" ref="L139:Q139" si="119">SUM(L140)</f>
        <v>334.17099999999999</v>
      </c>
      <c r="M139" s="51">
        <f t="shared" si="119"/>
        <v>152.77699999999999</v>
      </c>
      <c r="N139" s="51">
        <f t="shared" si="119"/>
        <v>53.6</v>
      </c>
      <c r="O139" s="51">
        <f t="shared" si="119"/>
        <v>295.92899999999997</v>
      </c>
      <c r="P139" s="51">
        <f t="shared" si="119"/>
        <v>836.47699999999998</v>
      </c>
      <c r="Q139" s="37">
        <f t="shared" si="119"/>
        <v>492651.59674999997</v>
      </c>
      <c r="R139" s="37">
        <f t="shared" ref="R139" si="120">SUM(R140)</f>
        <v>225231.49224999998</v>
      </c>
      <c r="S139" s="37">
        <f t="shared" ref="S139" si="121">SUM(S140)</f>
        <v>79019.8</v>
      </c>
      <c r="T139" s="37">
        <f t="shared" ref="T139" si="122">SUM(T140)</f>
        <v>436273.32824999996</v>
      </c>
      <c r="U139" s="37">
        <f t="shared" ref="U139" si="123">SUM(U140)</f>
        <v>1233176.21725</v>
      </c>
      <c r="V139" s="52">
        <v>177288.88</v>
      </c>
      <c r="W139" s="37">
        <f>T139/3</f>
        <v>145424.44274999999</v>
      </c>
      <c r="X139" s="53">
        <f t="shared" si="113"/>
        <v>1555889.54</v>
      </c>
      <c r="Y139" s="40" t="e">
        <f>#REF!+V139-W139</f>
        <v>#REF!</v>
      </c>
      <c r="Z139" s="41" t="e">
        <f>#REF!+V139-W139</f>
        <v>#REF!</v>
      </c>
    </row>
    <row r="140" spans="1:26" ht="41.25" customHeight="1">
      <c r="A140" s="38"/>
      <c r="B140" s="39"/>
      <c r="C140" s="63"/>
      <c r="D140" s="64" t="s">
        <v>295</v>
      </c>
      <c r="E140" s="65" t="s">
        <v>140</v>
      </c>
      <c r="F140" s="22" t="s">
        <v>294</v>
      </c>
      <c r="G140" s="23" t="s">
        <v>463</v>
      </c>
      <c r="H140" s="52">
        <v>3501.25</v>
      </c>
      <c r="I140" s="37">
        <v>3501.25</v>
      </c>
      <c r="J140" s="37">
        <v>2027</v>
      </c>
      <c r="K140" s="53">
        <v>2027</v>
      </c>
      <c r="L140" s="51">
        <v>334.17099999999999</v>
      </c>
      <c r="M140" s="51">
        <v>152.77699999999999</v>
      </c>
      <c r="N140" s="51">
        <v>53.6</v>
      </c>
      <c r="O140" s="51">
        <v>295.92899999999997</v>
      </c>
      <c r="P140" s="147">
        <f t="shared" si="114"/>
        <v>836.47699999999998</v>
      </c>
      <c r="Q140" s="37">
        <f>(H140-J140)*L140</f>
        <v>492651.59674999997</v>
      </c>
      <c r="R140" s="37">
        <f t="shared" si="115"/>
        <v>225231.49224999998</v>
      </c>
      <c r="S140" s="37">
        <f t="shared" si="116"/>
        <v>79019.8</v>
      </c>
      <c r="T140" s="37">
        <f t="shared" si="117"/>
        <v>436273.32824999996</v>
      </c>
      <c r="U140" s="53">
        <f t="shared" si="118"/>
        <v>1233176.21725</v>
      </c>
      <c r="V140" s="52" t="s">
        <v>47</v>
      </c>
      <c r="W140" s="37"/>
      <c r="X140" s="53"/>
      <c r="Y140" s="40"/>
      <c r="Z140" s="41"/>
    </row>
    <row r="141" spans="1:26" ht="30.75" customHeight="1">
      <c r="A141" s="38" t="s">
        <v>88</v>
      </c>
      <c r="B141" s="39" t="s">
        <v>293</v>
      </c>
      <c r="C141" s="63" t="s">
        <v>9</v>
      </c>
      <c r="D141" s="148"/>
      <c r="E141" s="64" t="s">
        <v>290</v>
      </c>
      <c r="F141" s="149"/>
      <c r="G141" s="23"/>
      <c r="H141" s="52" t="s">
        <v>47</v>
      </c>
      <c r="I141" s="37" t="s">
        <v>47</v>
      </c>
      <c r="J141" s="37" t="s">
        <v>47</v>
      </c>
      <c r="K141" s="53" t="s">
        <v>47</v>
      </c>
      <c r="L141" s="51">
        <f t="shared" ref="L141:Q141" si="124">SUM(L142:L145)</f>
        <v>850.80799999999999</v>
      </c>
      <c r="M141" s="51">
        <f t="shared" si="124"/>
        <v>401.846</v>
      </c>
      <c r="N141" s="51">
        <f t="shared" si="124"/>
        <v>59.701999999999998</v>
      </c>
      <c r="O141" s="51">
        <f t="shared" si="124"/>
        <v>848.64199999999994</v>
      </c>
      <c r="P141" s="51">
        <f t="shared" si="124"/>
        <v>2160.998</v>
      </c>
      <c r="Q141" s="37">
        <f t="shared" si="124"/>
        <v>3025328.0229199999</v>
      </c>
      <c r="R141" s="37">
        <f t="shared" ref="R141" si="125">SUM(R142:R145)</f>
        <v>1465312.9693199997</v>
      </c>
      <c r="S141" s="37">
        <f t="shared" ref="S141" si="126">SUM(S142:S145)</f>
        <v>270019.23472000001</v>
      </c>
      <c r="T141" s="37">
        <f t="shared" ref="T141" si="127">SUM(T142:T145)</f>
        <v>2994353.7746599996</v>
      </c>
      <c r="U141" s="37">
        <f t="shared" ref="U141" si="128">SUM(U142:U145)</f>
        <v>7755014.0016199993</v>
      </c>
      <c r="V141" s="52">
        <v>970260.63</v>
      </c>
      <c r="W141" s="37">
        <f>T141/3</f>
        <v>998117.92488666659</v>
      </c>
      <c r="X141" s="53">
        <f t="shared" si="113"/>
        <v>9723392.5565066654</v>
      </c>
      <c r="Y141" s="40" t="e">
        <f>#REF!+V141-W141</f>
        <v>#REF!</v>
      </c>
      <c r="Z141" s="41" t="e">
        <f>#REF!+V141-W141</f>
        <v>#REF!</v>
      </c>
    </row>
    <row r="142" spans="1:26" ht="41.25" customHeight="1">
      <c r="A142" s="38"/>
      <c r="B142" s="39"/>
      <c r="C142" s="63"/>
      <c r="D142" s="64" t="s">
        <v>290</v>
      </c>
      <c r="E142" s="65" t="s">
        <v>235</v>
      </c>
      <c r="F142" s="22" t="s">
        <v>292</v>
      </c>
      <c r="G142" s="23" t="s">
        <v>463</v>
      </c>
      <c r="H142" s="52">
        <v>12154.02</v>
      </c>
      <c r="I142" s="37">
        <v>12154.02</v>
      </c>
      <c r="J142" s="37">
        <v>1962</v>
      </c>
      <c r="K142" s="53">
        <v>1962</v>
      </c>
      <c r="L142" s="51">
        <v>40.53</v>
      </c>
      <c r="M142" s="51">
        <v>20.28</v>
      </c>
      <c r="N142" s="51">
        <v>6.76</v>
      </c>
      <c r="O142" s="51">
        <v>40.53</v>
      </c>
      <c r="P142" s="147">
        <f t="shared" si="114"/>
        <v>108.10000000000001</v>
      </c>
      <c r="Q142" s="37">
        <f>(H142-J142)*L142</f>
        <v>413082.57060000004</v>
      </c>
      <c r="R142" s="37">
        <f t="shared" si="115"/>
        <v>206694.16560000001</v>
      </c>
      <c r="S142" s="37">
        <f t="shared" si="116"/>
        <v>68898.055200000003</v>
      </c>
      <c r="T142" s="37">
        <f t="shared" si="117"/>
        <v>413082.57060000004</v>
      </c>
      <c r="U142" s="53">
        <f t="shared" si="118"/>
        <v>1101757.362</v>
      </c>
      <c r="V142" s="52" t="s">
        <v>47</v>
      </c>
      <c r="W142" s="37"/>
      <c r="X142" s="53"/>
      <c r="Y142" s="40"/>
      <c r="Z142" s="41"/>
    </row>
    <row r="143" spans="1:26" ht="41.25" customHeight="1">
      <c r="A143" s="38"/>
      <c r="B143" s="39"/>
      <c r="C143" s="63"/>
      <c r="D143" s="64" t="s">
        <v>290</v>
      </c>
      <c r="E143" s="65" t="s">
        <v>235</v>
      </c>
      <c r="F143" s="22" t="s">
        <v>291</v>
      </c>
      <c r="G143" s="23" t="s">
        <v>463</v>
      </c>
      <c r="H143" s="52">
        <v>3865.7</v>
      </c>
      <c r="I143" s="37">
        <v>3865.7</v>
      </c>
      <c r="J143" s="37">
        <v>1962</v>
      </c>
      <c r="K143" s="53">
        <v>1962</v>
      </c>
      <c r="L143" s="51">
        <v>607.02600000000007</v>
      </c>
      <c r="M143" s="51">
        <v>282.916</v>
      </c>
      <c r="N143" s="51">
        <v>32.142000000000003</v>
      </c>
      <c r="O143" s="51">
        <v>607.02599999999995</v>
      </c>
      <c r="P143" s="147">
        <f t="shared" si="114"/>
        <v>1529.1100000000001</v>
      </c>
      <c r="Q143" s="37">
        <f>(H143-J143)*L143</f>
        <v>1155595.3962000001</v>
      </c>
      <c r="R143" s="37">
        <f t="shared" si="115"/>
        <v>538587.18919999991</v>
      </c>
      <c r="S143" s="37">
        <f t="shared" si="116"/>
        <v>61188.725400000003</v>
      </c>
      <c r="T143" s="37">
        <f t="shared" si="117"/>
        <v>1155595.3961999998</v>
      </c>
      <c r="U143" s="53">
        <f t="shared" si="118"/>
        <v>2910966.7069999995</v>
      </c>
      <c r="V143" s="52" t="s">
        <v>47</v>
      </c>
      <c r="W143" s="37"/>
      <c r="X143" s="53"/>
      <c r="Y143" s="40"/>
      <c r="Z143" s="41"/>
    </row>
    <row r="144" spans="1:26" ht="41.25" customHeight="1">
      <c r="A144" s="38"/>
      <c r="B144" s="39"/>
      <c r="C144" s="63"/>
      <c r="D144" s="64" t="s">
        <v>290</v>
      </c>
      <c r="E144" s="65" t="s">
        <v>235</v>
      </c>
      <c r="F144" s="22" t="s">
        <v>36</v>
      </c>
      <c r="G144" s="23" t="s">
        <v>463</v>
      </c>
      <c r="H144" s="52">
        <v>10356.31</v>
      </c>
      <c r="I144" s="37">
        <v>10356.31</v>
      </c>
      <c r="J144" s="37">
        <v>2184</v>
      </c>
      <c r="K144" s="53">
        <v>2184</v>
      </c>
      <c r="L144" s="51">
        <v>102.852</v>
      </c>
      <c r="M144" s="51">
        <v>56.323</v>
      </c>
      <c r="N144" s="51">
        <v>6.0380000000000003</v>
      </c>
      <c r="O144" s="51">
        <v>94.165999999999997</v>
      </c>
      <c r="P144" s="147">
        <f t="shared" si="114"/>
        <v>259.37900000000002</v>
      </c>
      <c r="Q144" s="37">
        <f>(H144-J144)*L144</f>
        <v>840538.42811999994</v>
      </c>
      <c r="R144" s="37">
        <f t="shared" si="115"/>
        <v>460289.01613</v>
      </c>
      <c r="S144" s="37">
        <f t="shared" si="116"/>
        <v>49344.407780000001</v>
      </c>
      <c r="T144" s="37">
        <f t="shared" si="117"/>
        <v>769553.74345999991</v>
      </c>
      <c r="U144" s="53">
        <f t="shared" si="118"/>
        <v>2119725.5954899997</v>
      </c>
      <c r="V144" s="52" t="s">
        <v>47</v>
      </c>
      <c r="W144" s="37"/>
      <c r="X144" s="53"/>
      <c r="Y144" s="40"/>
      <c r="Z144" s="41"/>
    </row>
    <row r="145" spans="1:26" ht="41.25" customHeight="1">
      <c r="A145" s="38"/>
      <c r="B145" s="39"/>
      <c r="C145" s="63"/>
      <c r="D145" s="64" t="s">
        <v>290</v>
      </c>
      <c r="E145" s="65" t="s">
        <v>235</v>
      </c>
      <c r="F145" s="22" t="s">
        <v>289</v>
      </c>
      <c r="G145" s="23" t="s">
        <v>463</v>
      </c>
      <c r="H145" s="52">
        <v>7880.57</v>
      </c>
      <c r="I145" s="37">
        <v>7880.57</v>
      </c>
      <c r="J145" s="37">
        <v>1744</v>
      </c>
      <c r="K145" s="53">
        <v>1744</v>
      </c>
      <c r="L145" s="51">
        <v>100.39999999999999</v>
      </c>
      <c r="M145" s="51">
        <v>42.326999999999998</v>
      </c>
      <c r="N145" s="51">
        <v>14.762</v>
      </c>
      <c r="O145" s="51">
        <v>106.92</v>
      </c>
      <c r="P145" s="147">
        <f t="shared" si="114"/>
        <v>264.40899999999999</v>
      </c>
      <c r="Q145" s="37">
        <f>(H145-J145)*L145</f>
        <v>616111.62799999991</v>
      </c>
      <c r="R145" s="37">
        <f t="shared" si="115"/>
        <v>259742.59838999997</v>
      </c>
      <c r="S145" s="37">
        <f t="shared" si="116"/>
        <v>90588.046340000001</v>
      </c>
      <c r="T145" s="37">
        <f t="shared" si="117"/>
        <v>656122.06440000003</v>
      </c>
      <c r="U145" s="53">
        <f t="shared" si="118"/>
        <v>1622564.3371299999</v>
      </c>
      <c r="V145" s="52" t="s">
        <v>47</v>
      </c>
      <c r="W145" s="37"/>
      <c r="X145" s="53"/>
      <c r="Y145" s="40"/>
      <c r="Z145" s="41"/>
    </row>
    <row r="146" spans="1:26" ht="30.75" customHeight="1">
      <c r="A146" s="38" t="s">
        <v>88</v>
      </c>
      <c r="B146" s="39" t="s">
        <v>288</v>
      </c>
      <c r="C146" s="63" t="s">
        <v>287</v>
      </c>
      <c r="D146" s="148"/>
      <c r="E146" s="64" t="s">
        <v>286</v>
      </c>
      <c r="F146" s="149"/>
      <c r="G146" s="23"/>
      <c r="H146" s="52" t="s">
        <v>47</v>
      </c>
      <c r="I146" s="37" t="s">
        <v>47</v>
      </c>
      <c r="J146" s="37" t="s">
        <v>47</v>
      </c>
      <c r="K146" s="53" t="s">
        <v>47</v>
      </c>
      <c r="L146" s="51">
        <f t="shared" ref="L146:Q146" si="129">SUM(L147)</f>
        <v>3268.808</v>
      </c>
      <c r="M146" s="51">
        <f t="shared" si="129"/>
        <v>1986.2660000000001</v>
      </c>
      <c r="N146" s="51">
        <f t="shared" si="129"/>
        <v>571.19200000000001</v>
      </c>
      <c r="O146" s="51">
        <f t="shared" si="129"/>
        <v>2823.3560000000002</v>
      </c>
      <c r="P146" s="51">
        <f t="shared" si="129"/>
        <v>8649.6220000000012</v>
      </c>
      <c r="Q146" s="37">
        <f t="shared" si="129"/>
        <v>15246799.21864</v>
      </c>
      <c r="R146" s="37">
        <f t="shared" ref="R146" si="130">SUM(R147)</f>
        <v>9264600.0917799994</v>
      </c>
      <c r="S146" s="37">
        <f t="shared" ref="S146" si="131">SUM(S147)</f>
        <v>2664227.9813600001</v>
      </c>
      <c r="T146" s="37">
        <f t="shared" ref="T146" si="132">SUM(T147)</f>
        <v>13169064.09148</v>
      </c>
      <c r="U146" s="37">
        <f t="shared" ref="U146" si="133">SUM(U147)</f>
        <v>40344691.383259997</v>
      </c>
      <c r="V146" s="52">
        <v>5058554.51</v>
      </c>
      <c r="W146" s="37">
        <f>T146/3</f>
        <v>4389688.030493333</v>
      </c>
      <c r="X146" s="53">
        <f t="shared" si="113"/>
        <v>49792933.923753329</v>
      </c>
      <c r="Y146" s="40" t="e">
        <f>#REF!+V146-W146</f>
        <v>#REF!</v>
      </c>
      <c r="Z146" s="41" t="e">
        <f>#REF!+V146-W146</f>
        <v>#REF!</v>
      </c>
    </row>
    <row r="147" spans="1:26" ht="37.5" customHeight="1">
      <c r="A147" s="38"/>
      <c r="B147" s="39"/>
      <c r="C147" s="63"/>
      <c r="D147" s="64" t="s">
        <v>286</v>
      </c>
      <c r="E147" s="65" t="s">
        <v>81</v>
      </c>
      <c r="F147" s="22" t="s">
        <v>285</v>
      </c>
      <c r="G147" s="23" t="s">
        <v>463</v>
      </c>
      <c r="H147" s="52">
        <v>6408.33</v>
      </c>
      <c r="I147" s="37">
        <v>6408.33</v>
      </c>
      <c r="J147" s="37">
        <v>1744</v>
      </c>
      <c r="K147" s="53">
        <v>1744</v>
      </c>
      <c r="L147" s="51">
        <v>3268.808</v>
      </c>
      <c r="M147" s="51">
        <v>1986.2660000000001</v>
      </c>
      <c r="N147" s="51">
        <v>571.19200000000001</v>
      </c>
      <c r="O147" s="51">
        <v>2823.3560000000002</v>
      </c>
      <c r="P147" s="147">
        <f t="shared" si="114"/>
        <v>8649.6220000000012</v>
      </c>
      <c r="Q147" s="37">
        <f>(H147-J147)*L147</f>
        <v>15246799.21864</v>
      </c>
      <c r="R147" s="37">
        <f t="shared" si="115"/>
        <v>9264600.0917799994</v>
      </c>
      <c r="S147" s="37">
        <f t="shared" si="116"/>
        <v>2664227.9813600001</v>
      </c>
      <c r="T147" s="37">
        <f t="shared" si="117"/>
        <v>13169064.09148</v>
      </c>
      <c r="U147" s="53">
        <f t="shared" si="118"/>
        <v>40344691.383259997</v>
      </c>
      <c r="V147" s="52" t="s">
        <v>47</v>
      </c>
      <c r="W147" s="37"/>
      <c r="X147" s="53"/>
      <c r="Y147" s="40"/>
      <c r="Z147" s="41"/>
    </row>
    <row r="148" spans="1:26" ht="30.75" customHeight="1">
      <c r="A148" s="38" t="s">
        <v>284</v>
      </c>
      <c r="B148" s="39" t="s">
        <v>283</v>
      </c>
      <c r="C148" s="63" t="s">
        <v>282</v>
      </c>
      <c r="D148" s="148"/>
      <c r="E148" s="64" t="s">
        <v>281</v>
      </c>
      <c r="F148" s="149"/>
      <c r="G148" s="23"/>
      <c r="H148" s="52" t="s">
        <v>47</v>
      </c>
      <c r="I148" s="37" t="s">
        <v>47</v>
      </c>
      <c r="J148" s="37" t="s">
        <v>47</v>
      </c>
      <c r="K148" s="53" t="s">
        <v>47</v>
      </c>
      <c r="L148" s="51">
        <f t="shared" ref="L148:Q148" si="134">SUM(L149:L151)</f>
        <v>271.03200000000004</v>
      </c>
      <c r="M148" s="51">
        <f t="shared" si="134"/>
        <v>349</v>
      </c>
      <c r="N148" s="51">
        <f t="shared" si="134"/>
        <v>104</v>
      </c>
      <c r="O148" s="51">
        <f t="shared" si="134"/>
        <v>499</v>
      </c>
      <c r="P148" s="51">
        <f t="shared" si="134"/>
        <v>1223.0319999999999</v>
      </c>
      <c r="Q148" s="37">
        <f t="shared" si="134"/>
        <v>455826.61048000003</v>
      </c>
      <c r="R148" s="37">
        <f t="shared" ref="R148" si="135">SUM(R149:R151)</f>
        <v>246118.60999999996</v>
      </c>
      <c r="S148" s="37">
        <f t="shared" ref="S148" si="136">SUM(S149:S151)</f>
        <v>45812.55999999999</v>
      </c>
      <c r="T148" s="37">
        <f t="shared" ref="T148" si="137">SUM(T149:T151)</f>
        <v>360585.11000000004</v>
      </c>
      <c r="U148" s="37">
        <f t="shared" ref="U148" si="138">SUM(U149:U151)</f>
        <v>1108342.8904800001</v>
      </c>
      <c r="V148" s="52">
        <v>151731.24</v>
      </c>
      <c r="W148" s="37">
        <f>T148/3</f>
        <v>120195.03666666668</v>
      </c>
      <c r="X148" s="53">
        <f t="shared" si="113"/>
        <v>1380269.1671466667</v>
      </c>
      <c r="Y148" s="40" t="e">
        <f>#REF!+V148-W148</f>
        <v>#REF!</v>
      </c>
      <c r="Z148" s="41" t="e">
        <f>#REF!+V148-W148</f>
        <v>#REF!</v>
      </c>
    </row>
    <row r="149" spans="1:26" ht="37.5" customHeight="1">
      <c r="A149" s="38"/>
      <c r="B149" s="39"/>
      <c r="C149" s="63"/>
      <c r="D149" s="64" t="s">
        <v>281</v>
      </c>
      <c r="E149" s="65" t="s">
        <v>132</v>
      </c>
      <c r="F149" s="22" t="s">
        <v>131</v>
      </c>
      <c r="G149" s="23" t="s">
        <v>463</v>
      </c>
      <c r="H149" s="52">
        <v>3421.89</v>
      </c>
      <c r="I149" s="37">
        <v>3421.89</v>
      </c>
      <c r="J149" s="37">
        <v>1515</v>
      </c>
      <c r="K149" s="53">
        <v>1515</v>
      </c>
      <c r="L149" s="51">
        <v>219.93400000000003</v>
      </c>
      <c r="M149" s="51">
        <v>115</v>
      </c>
      <c r="N149" s="51">
        <v>19</v>
      </c>
      <c r="O149" s="51">
        <v>167</v>
      </c>
      <c r="P149" s="147">
        <f t="shared" si="114"/>
        <v>520.93399999999997</v>
      </c>
      <c r="Q149" s="37">
        <f>(H149-J149)*L149</f>
        <v>419389.94526000001</v>
      </c>
      <c r="R149" s="37">
        <f t="shared" si="115"/>
        <v>219292.34999999998</v>
      </c>
      <c r="S149" s="37">
        <f t="shared" si="116"/>
        <v>36230.909999999996</v>
      </c>
      <c r="T149" s="37">
        <f t="shared" si="117"/>
        <v>318450.63</v>
      </c>
      <c r="U149" s="53">
        <f t="shared" si="118"/>
        <v>993363.83526000008</v>
      </c>
      <c r="V149" s="52" t="s">
        <v>47</v>
      </c>
      <c r="W149" s="37"/>
      <c r="X149" s="53"/>
      <c r="Y149" s="40"/>
      <c r="Z149" s="41"/>
    </row>
    <row r="150" spans="1:26" ht="37.5" customHeight="1">
      <c r="A150" s="38"/>
      <c r="B150" s="39"/>
      <c r="C150" s="63"/>
      <c r="D150" s="64" t="s">
        <v>281</v>
      </c>
      <c r="E150" s="65" t="s">
        <v>132</v>
      </c>
      <c r="F150" s="22" t="s">
        <v>131</v>
      </c>
      <c r="G150" s="23" t="s">
        <v>464</v>
      </c>
      <c r="H150" s="52">
        <v>3421.89</v>
      </c>
      <c r="I150" s="37">
        <v>3421.89</v>
      </c>
      <c r="J150" s="37">
        <v>1515</v>
      </c>
      <c r="K150" s="53">
        <v>1515</v>
      </c>
      <c r="L150" s="51">
        <v>19.097999999999999</v>
      </c>
      <c r="M150" s="51">
        <v>14</v>
      </c>
      <c r="N150" s="51">
        <v>5</v>
      </c>
      <c r="O150" s="51">
        <v>22</v>
      </c>
      <c r="P150" s="147">
        <f t="shared" si="114"/>
        <v>60.097999999999999</v>
      </c>
      <c r="Q150" s="37">
        <f>(H150-J150)*L150</f>
        <v>36417.785219999998</v>
      </c>
      <c r="R150" s="37">
        <f t="shared" si="115"/>
        <v>26696.46</v>
      </c>
      <c r="S150" s="37">
        <f t="shared" si="116"/>
        <v>9534.4499999999989</v>
      </c>
      <c r="T150" s="37">
        <f t="shared" si="117"/>
        <v>41951.579999999994</v>
      </c>
      <c r="U150" s="53">
        <f t="shared" si="118"/>
        <v>114600.27521999998</v>
      </c>
      <c r="V150" s="52" t="s">
        <v>47</v>
      </c>
      <c r="W150" s="37"/>
      <c r="X150" s="53"/>
      <c r="Y150" s="40"/>
      <c r="Z150" s="41"/>
    </row>
    <row r="151" spans="1:26" ht="37.5" customHeight="1">
      <c r="A151" s="38"/>
      <c r="B151" s="39"/>
      <c r="C151" s="63"/>
      <c r="D151" s="64"/>
      <c r="E151" s="65" t="s">
        <v>132</v>
      </c>
      <c r="F151" s="22" t="s">
        <v>131</v>
      </c>
      <c r="G151" s="23" t="s">
        <v>44</v>
      </c>
      <c r="H151" s="52">
        <v>54.16</v>
      </c>
      <c r="I151" s="37">
        <v>54.16</v>
      </c>
      <c r="J151" s="37">
        <v>53.57</v>
      </c>
      <c r="K151" s="53">
        <v>53.57</v>
      </c>
      <c r="L151" s="51">
        <v>32</v>
      </c>
      <c r="M151" s="51">
        <v>220</v>
      </c>
      <c r="N151" s="51">
        <v>80</v>
      </c>
      <c r="O151" s="51">
        <v>310</v>
      </c>
      <c r="P151" s="147">
        <f t="shared" si="114"/>
        <v>642</v>
      </c>
      <c r="Q151" s="37">
        <f>(H151-J151)*L151</f>
        <v>18.879999999999882</v>
      </c>
      <c r="R151" s="37">
        <f t="shared" si="115"/>
        <v>129.79999999999919</v>
      </c>
      <c r="S151" s="37">
        <f t="shared" si="116"/>
        <v>47.199999999999704</v>
      </c>
      <c r="T151" s="37">
        <f t="shared" si="117"/>
        <v>182.89999999999884</v>
      </c>
      <c r="U151" s="53">
        <f t="shared" si="118"/>
        <v>378.77999999999759</v>
      </c>
      <c r="V151" s="52"/>
      <c r="W151" s="37"/>
      <c r="X151" s="53"/>
      <c r="Y151" s="40" t="e">
        <f>#REF!+V151-W151</f>
        <v>#REF!</v>
      </c>
      <c r="Z151" s="41" t="e">
        <f>#REF!+V151-W151</f>
        <v>#REF!</v>
      </c>
    </row>
    <row r="152" spans="1:26" ht="30.75" customHeight="1">
      <c r="A152" s="38" t="s">
        <v>69</v>
      </c>
      <c r="B152" s="39" t="s">
        <v>280</v>
      </c>
      <c r="C152" s="63" t="s">
        <v>279</v>
      </c>
      <c r="D152" s="148"/>
      <c r="E152" s="64" t="s">
        <v>278</v>
      </c>
      <c r="F152" s="149"/>
      <c r="G152" s="23"/>
      <c r="H152" s="52" t="s">
        <v>47</v>
      </c>
      <c r="I152" s="37" t="s">
        <v>47</v>
      </c>
      <c r="J152" s="37" t="s">
        <v>47</v>
      </c>
      <c r="K152" s="53" t="s">
        <v>47</v>
      </c>
      <c r="L152" s="51">
        <f t="shared" ref="L152:Q152" si="139">SUM(L153)</f>
        <v>5273.3249999999998</v>
      </c>
      <c r="M152" s="51">
        <f t="shared" si="139"/>
        <v>2621.6849999999999</v>
      </c>
      <c r="N152" s="51">
        <f t="shared" si="139"/>
        <v>1022.7910000000001</v>
      </c>
      <c r="O152" s="51">
        <f t="shared" si="139"/>
        <v>4348.6620000000003</v>
      </c>
      <c r="P152" s="51">
        <f t="shared" si="139"/>
        <v>13266.463</v>
      </c>
      <c r="Q152" s="37">
        <f t="shared" si="139"/>
        <v>25541929.703249998</v>
      </c>
      <c r="R152" s="37">
        <f t="shared" ref="R152" si="140">SUM(R153)</f>
        <v>12698419.68285</v>
      </c>
      <c r="S152" s="37">
        <f t="shared" ref="S152" si="141">SUM(S153)</f>
        <v>4954000.7155099995</v>
      </c>
      <c r="T152" s="37">
        <f t="shared" ref="T152" si="142">SUM(T153)</f>
        <v>21063222.749820001</v>
      </c>
      <c r="U152" s="37">
        <f t="shared" ref="U152" si="143">SUM(U153)</f>
        <v>64257572.851429999</v>
      </c>
      <c r="V152" s="52">
        <v>8697825.4700000007</v>
      </c>
      <c r="W152" s="37">
        <f>T152/3</f>
        <v>7021074.2499400005</v>
      </c>
      <c r="X152" s="53">
        <f t="shared" si="113"/>
        <v>79976472.571370006</v>
      </c>
      <c r="Y152" s="40" t="e">
        <f>#REF!+V152-W152</f>
        <v>#REF!</v>
      </c>
      <c r="Z152" s="41" t="e">
        <f>#REF!+V152-W152</f>
        <v>#REF!</v>
      </c>
    </row>
    <row r="153" spans="1:26" ht="35.25" customHeight="1">
      <c r="A153" s="38"/>
      <c r="B153" s="39"/>
      <c r="C153" s="63"/>
      <c r="D153" s="64" t="s">
        <v>278</v>
      </c>
      <c r="E153" s="65" t="s">
        <v>277</v>
      </c>
      <c r="F153" s="22" t="s">
        <v>276</v>
      </c>
      <c r="G153" s="23" t="s">
        <v>463</v>
      </c>
      <c r="H153" s="52">
        <v>6442.61</v>
      </c>
      <c r="I153" s="37">
        <v>6442.61</v>
      </c>
      <c r="J153" s="37">
        <v>1599</v>
      </c>
      <c r="K153" s="53">
        <v>1599</v>
      </c>
      <c r="L153" s="51">
        <v>5273.3249999999998</v>
      </c>
      <c r="M153" s="51">
        <v>2621.6849999999999</v>
      </c>
      <c r="N153" s="51">
        <v>1022.7910000000001</v>
      </c>
      <c r="O153" s="51">
        <v>4348.6620000000003</v>
      </c>
      <c r="P153" s="147">
        <f t="shared" si="114"/>
        <v>13266.463</v>
      </c>
      <c r="Q153" s="37">
        <f>(H153-J153)*L153</f>
        <v>25541929.703249998</v>
      </c>
      <c r="R153" s="37">
        <f t="shared" si="115"/>
        <v>12698419.68285</v>
      </c>
      <c r="S153" s="37">
        <f t="shared" si="116"/>
        <v>4954000.7155099995</v>
      </c>
      <c r="T153" s="37">
        <f t="shared" si="117"/>
        <v>21063222.749820001</v>
      </c>
      <c r="U153" s="53">
        <f t="shared" si="118"/>
        <v>64257572.851429999</v>
      </c>
      <c r="V153" s="52" t="s">
        <v>47</v>
      </c>
      <c r="W153" s="37"/>
      <c r="X153" s="53"/>
      <c r="Y153" s="40"/>
      <c r="Z153" s="41"/>
    </row>
    <row r="154" spans="1:26" ht="30.75" customHeight="1">
      <c r="A154" s="38" t="s">
        <v>148</v>
      </c>
      <c r="B154" s="39" t="s">
        <v>275</v>
      </c>
      <c r="C154" s="63" t="s">
        <v>274</v>
      </c>
      <c r="D154" s="148"/>
      <c r="E154" s="64" t="s">
        <v>273</v>
      </c>
      <c r="F154" s="149"/>
      <c r="G154" s="23"/>
      <c r="H154" s="52" t="s">
        <v>47</v>
      </c>
      <c r="I154" s="37" t="s">
        <v>47</v>
      </c>
      <c r="J154" s="37" t="s">
        <v>47</v>
      </c>
      <c r="K154" s="53" t="s">
        <v>47</v>
      </c>
      <c r="L154" s="51">
        <f t="shared" ref="L154:Q154" si="144">SUM(L155)</f>
        <v>3670.7090000000003</v>
      </c>
      <c r="M154" s="51">
        <f t="shared" si="144"/>
        <v>1617.05</v>
      </c>
      <c r="N154" s="51">
        <f t="shared" si="144"/>
        <v>492.66</v>
      </c>
      <c r="O154" s="51">
        <f t="shared" si="144"/>
        <v>3021.66</v>
      </c>
      <c r="P154" s="51">
        <f t="shared" si="144"/>
        <v>8802.0789999999997</v>
      </c>
      <c r="Q154" s="37">
        <f t="shared" si="144"/>
        <v>16750583.086790003</v>
      </c>
      <c r="R154" s="37">
        <f t="shared" ref="R154" si="145">SUM(R155)</f>
        <v>7379100.4355000006</v>
      </c>
      <c r="S154" s="37">
        <f t="shared" ref="S154" si="146">SUM(S155)</f>
        <v>2248160.3046000004</v>
      </c>
      <c r="T154" s="37">
        <f t="shared" ref="T154" si="147">SUM(T155)</f>
        <v>13788771.294600001</v>
      </c>
      <c r="U154" s="37">
        <f t="shared" ref="U154" si="148">SUM(U155)</f>
        <v>40166615.121490002</v>
      </c>
      <c r="V154" s="52">
        <v>5531178.9199999999</v>
      </c>
      <c r="W154" s="37">
        <f>T154/3</f>
        <v>4596257.0981999999</v>
      </c>
      <c r="X154" s="53">
        <f t="shared" si="113"/>
        <v>50294051.139690004</v>
      </c>
      <c r="Y154" s="40" t="e">
        <f>#REF!+V154-W154</f>
        <v>#REF!</v>
      </c>
      <c r="Z154" s="41" t="e">
        <f>#REF!+V154-W154</f>
        <v>#REF!</v>
      </c>
    </row>
    <row r="155" spans="1:26" ht="35.25" customHeight="1">
      <c r="A155" s="38"/>
      <c r="B155" s="39"/>
      <c r="C155" s="63"/>
      <c r="D155" s="64" t="s">
        <v>273</v>
      </c>
      <c r="E155" s="65" t="s">
        <v>272</v>
      </c>
      <c r="F155" s="22" t="s">
        <v>271</v>
      </c>
      <c r="G155" s="23" t="s">
        <v>463</v>
      </c>
      <c r="H155" s="52">
        <v>6793.31</v>
      </c>
      <c r="I155" s="37">
        <v>6793.31</v>
      </c>
      <c r="J155" s="37">
        <v>2230</v>
      </c>
      <c r="K155" s="53">
        <v>2230</v>
      </c>
      <c r="L155" s="51">
        <v>3670.7090000000003</v>
      </c>
      <c r="M155" s="51">
        <v>1617.05</v>
      </c>
      <c r="N155" s="51">
        <v>492.66</v>
      </c>
      <c r="O155" s="51">
        <v>3021.66</v>
      </c>
      <c r="P155" s="147">
        <f t="shared" si="114"/>
        <v>8802.0789999999997</v>
      </c>
      <c r="Q155" s="37">
        <f>(H155-J155)*L155</f>
        <v>16750583.086790003</v>
      </c>
      <c r="R155" s="37">
        <f t="shared" si="115"/>
        <v>7379100.4355000006</v>
      </c>
      <c r="S155" s="37">
        <f t="shared" si="116"/>
        <v>2248160.3046000004</v>
      </c>
      <c r="T155" s="37">
        <f t="shared" si="117"/>
        <v>13788771.294600001</v>
      </c>
      <c r="U155" s="53">
        <f t="shared" si="118"/>
        <v>40166615.121490002</v>
      </c>
      <c r="V155" s="52" t="s">
        <v>47</v>
      </c>
      <c r="W155" s="37"/>
      <c r="X155" s="53"/>
      <c r="Y155" s="40"/>
      <c r="Z155" s="41"/>
    </row>
    <row r="156" spans="1:26" ht="30.75" customHeight="1">
      <c r="A156" s="38" t="s">
        <v>88</v>
      </c>
      <c r="B156" s="39" t="s">
        <v>270</v>
      </c>
      <c r="C156" s="63" t="s">
        <v>269</v>
      </c>
      <c r="D156" s="148"/>
      <c r="E156" s="64" t="s">
        <v>258</v>
      </c>
      <c r="F156" s="149"/>
      <c r="G156" s="23"/>
      <c r="H156" s="52" t="s">
        <v>47</v>
      </c>
      <c r="I156" s="37" t="s">
        <v>47</v>
      </c>
      <c r="J156" s="37" t="s">
        <v>47</v>
      </c>
      <c r="K156" s="53" t="s">
        <v>47</v>
      </c>
      <c r="L156" s="51">
        <f t="shared" ref="L156:Q156" si="149">SUM(L157:L169)</f>
        <v>21367.412</v>
      </c>
      <c r="M156" s="51">
        <f t="shared" si="149"/>
        <v>8531.739999999998</v>
      </c>
      <c r="N156" s="51">
        <f t="shared" si="149"/>
        <v>4193.869999999999</v>
      </c>
      <c r="O156" s="51">
        <f t="shared" si="149"/>
        <v>18101.609999999997</v>
      </c>
      <c r="P156" s="51">
        <f t="shared" si="149"/>
        <v>52194.631999999998</v>
      </c>
      <c r="Q156" s="37">
        <f t="shared" si="149"/>
        <v>91772057.619929969</v>
      </c>
      <c r="R156" s="37">
        <f t="shared" ref="R156" si="150">SUM(R157:R169)</f>
        <v>39883153.530599996</v>
      </c>
      <c r="S156" s="37">
        <f t="shared" ref="S156" si="151">SUM(S157:S169)</f>
        <v>16071483.543099999</v>
      </c>
      <c r="T156" s="37">
        <f t="shared" ref="T156" si="152">SUM(T157:T169)</f>
        <v>76166256.482799992</v>
      </c>
      <c r="U156" s="37">
        <f t="shared" ref="U156" si="153">SUM(U157:U169)</f>
        <v>223892951.17643005</v>
      </c>
      <c r="V156" s="52">
        <v>28684715.649999999</v>
      </c>
      <c r="W156" s="37">
        <f>T156/3</f>
        <v>25388752.160933331</v>
      </c>
      <c r="X156" s="53">
        <f t="shared" si="113"/>
        <v>277966418.9873634</v>
      </c>
      <c r="Y156" s="40" t="e">
        <f>#REF!+V156-W156</f>
        <v>#REF!</v>
      </c>
      <c r="Z156" s="41" t="e">
        <f>#REF!+V156-W156</f>
        <v>#REF!</v>
      </c>
    </row>
    <row r="157" spans="1:26" ht="47.25" customHeight="1">
      <c r="A157" s="38"/>
      <c r="B157" s="39"/>
      <c r="C157" s="63"/>
      <c r="D157" s="64" t="s">
        <v>258</v>
      </c>
      <c r="E157" s="65" t="s">
        <v>267</v>
      </c>
      <c r="F157" s="22" t="s">
        <v>268</v>
      </c>
      <c r="G157" s="23" t="s">
        <v>463</v>
      </c>
      <c r="H157" s="52">
        <v>9685.81</v>
      </c>
      <c r="I157" s="37">
        <v>9685.81</v>
      </c>
      <c r="J157" s="37">
        <v>1852.5</v>
      </c>
      <c r="K157" s="53">
        <v>1852.5</v>
      </c>
      <c r="L157" s="51">
        <v>4996</v>
      </c>
      <c r="M157" s="51">
        <v>2222.67</v>
      </c>
      <c r="N157" s="51">
        <v>718.8</v>
      </c>
      <c r="O157" s="51">
        <v>3912.36</v>
      </c>
      <c r="P157" s="147">
        <f t="shared" si="114"/>
        <v>11849.83</v>
      </c>
      <c r="Q157" s="37">
        <f t="shared" ref="Q157:Q169" si="154">(H157-J157)*L157</f>
        <v>39135216.759999998</v>
      </c>
      <c r="R157" s="37">
        <f t="shared" si="115"/>
        <v>17410863.137699999</v>
      </c>
      <c r="S157" s="37">
        <f t="shared" si="116"/>
        <v>5630583.2279999992</v>
      </c>
      <c r="T157" s="37">
        <f t="shared" si="117"/>
        <v>30646728.711599998</v>
      </c>
      <c r="U157" s="53">
        <f t="shared" si="118"/>
        <v>92823391.837300003</v>
      </c>
      <c r="V157" s="52" t="s">
        <v>47</v>
      </c>
      <c r="W157" s="37"/>
      <c r="X157" s="53"/>
      <c r="Y157" s="40"/>
      <c r="Z157" s="41"/>
    </row>
    <row r="158" spans="1:26" ht="47.25" customHeight="1">
      <c r="A158" s="38"/>
      <c r="B158" s="39"/>
      <c r="C158" s="63"/>
      <c r="D158" s="64" t="s">
        <v>258</v>
      </c>
      <c r="E158" s="65" t="s">
        <v>267</v>
      </c>
      <c r="F158" s="22" t="s">
        <v>266</v>
      </c>
      <c r="G158" s="23" t="s">
        <v>463</v>
      </c>
      <c r="H158" s="52">
        <v>17198.34</v>
      </c>
      <c r="I158" s="37">
        <v>17198.34</v>
      </c>
      <c r="J158" s="37">
        <v>1852.5</v>
      </c>
      <c r="K158" s="53">
        <v>1852.5</v>
      </c>
      <c r="L158" s="51">
        <v>220.99400000000003</v>
      </c>
      <c r="M158" s="51">
        <v>127.84</v>
      </c>
      <c r="N158" s="51">
        <v>46.27</v>
      </c>
      <c r="O158" s="51">
        <v>212.54</v>
      </c>
      <c r="P158" s="147">
        <f t="shared" si="114"/>
        <v>607.64400000000001</v>
      </c>
      <c r="Q158" s="37">
        <f t="shared" si="154"/>
        <v>3391338.5649600006</v>
      </c>
      <c r="R158" s="37">
        <f t="shared" si="115"/>
        <v>1961812.1856</v>
      </c>
      <c r="S158" s="37">
        <f t="shared" si="116"/>
        <v>710052.0168000001</v>
      </c>
      <c r="T158" s="37">
        <f t="shared" si="117"/>
        <v>3261604.8336</v>
      </c>
      <c r="U158" s="53">
        <f t="shared" si="118"/>
        <v>9324807.6009600013</v>
      </c>
      <c r="V158" s="52" t="s">
        <v>47</v>
      </c>
      <c r="W158" s="37"/>
      <c r="X158" s="53"/>
      <c r="Y158" s="40"/>
      <c r="Z158" s="41"/>
    </row>
    <row r="159" spans="1:26" ht="47.25" customHeight="1">
      <c r="A159" s="38"/>
      <c r="B159" s="39"/>
      <c r="C159" s="63"/>
      <c r="D159" s="64" t="s">
        <v>258</v>
      </c>
      <c r="E159" s="65" t="s">
        <v>125</v>
      </c>
      <c r="F159" s="22" t="s">
        <v>265</v>
      </c>
      <c r="G159" s="23" t="s">
        <v>463</v>
      </c>
      <c r="H159" s="52">
        <v>8738.67</v>
      </c>
      <c r="I159" s="37">
        <v>8738.67</v>
      </c>
      <c r="J159" s="37">
        <v>1816.67</v>
      </c>
      <c r="K159" s="53">
        <v>1816.67</v>
      </c>
      <c r="L159" s="51">
        <v>3795.819</v>
      </c>
      <c r="M159" s="51">
        <v>1556.41</v>
      </c>
      <c r="N159" s="51">
        <v>535.57000000000005</v>
      </c>
      <c r="O159" s="51">
        <v>3027.36</v>
      </c>
      <c r="P159" s="147">
        <f t="shared" si="114"/>
        <v>8915.1589999999997</v>
      </c>
      <c r="Q159" s="37">
        <f t="shared" si="154"/>
        <v>26274659.118000001</v>
      </c>
      <c r="R159" s="37">
        <f t="shared" si="115"/>
        <v>10773470.020000001</v>
      </c>
      <c r="S159" s="37">
        <f t="shared" si="116"/>
        <v>3707215.5400000005</v>
      </c>
      <c r="T159" s="37">
        <f t="shared" si="117"/>
        <v>20955385.920000002</v>
      </c>
      <c r="U159" s="53">
        <f t="shared" si="118"/>
        <v>61710730.598000005</v>
      </c>
      <c r="V159" s="52" t="s">
        <v>47</v>
      </c>
      <c r="W159" s="37"/>
      <c r="X159" s="53"/>
      <c r="Y159" s="40"/>
      <c r="Z159" s="41"/>
    </row>
    <row r="160" spans="1:26" ht="47.25" customHeight="1">
      <c r="A160" s="38"/>
      <c r="B160" s="39"/>
      <c r="C160" s="63"/>
      <c r="D160" s="64" t="s">
        <v>258</v>
      </c>
      <c r="E160" s="65" t="s">
        <v>125</v>
      </c>
      <c r="F160" s="22" t="s">
        <v>262</v>
      </c>
      <c r="G160" s="23" t="s">
        <v>463</v>
      </c>
      <c r="H160" s="52">
        <v>8738.67</v>
      </c>
      <c r="I160" s="37">
        <v>8738.67</v>
      </c>
      <c r="J160" s="37">
        <v>2200</v>
      </c>
      <c r="K160" s="53">
        <v>2200</v>
      </c>
      <c r="L160" s="51">
        <v>847.36199999999997</v>
      </c>
      <c r="M160" s="51">
        <v>304.70999999999998</v>
      </c>
      <c r="N160" s="51">
        <v>67.95</v>
      </c>
      <c r="O160" s="51">
        <v>525.86</v>
      </c>
      <c r="P160" s="147">
        <f t="shared" si="114"/>
        <v>1745.8820000000001</v>
      </c>
      <c r="Q160" s="37">
        <f t="shared" si="154"/>
        <v>5540620.4885400003</v>
      </c>
      <c r="R160" s="37">
        <f t="shared" si="115"/>
        <v>1992398.1357</v>
      </c>
      <c r="S160" s="37">
        <f t="shared" si="116"/>
        <v>444302.62650000001</v>
      </c>
      <c r="T160" s="37">
        <f t="shared" si="117"/>
        <v>3438425.0062000002</v>
      </c>
      <c r="U160" s="53">
        <f t="shared" si="118"/>
        <v>11415746.25694</v>
      </c>
      <c r="V160" s="52" t="s">
        <v>47</v>
      </c>
      <c r="W160" s="37"/>
      <c r="X160" s="53"/>
      <c r="Y160" s="40"/>
      <c r="Z160" s="41"/>
    </row>
    <row r="161" spans="1:26" ht="47.25" customHeight="1">
      <c r="A161" s="38"/>
      <c r="B161" s="39"/>
      <c r="C161" s="63"/>
      <c r="D161" s="64" t="s">
        <v>258</v>
      </c>
      <c r="E161" s="65" t="s">
        <v>125</v>
      </c>
      <c r="F161" s="22" t="s">
        <v>262</v>
      </c>
      <c r="G161" s="23" t="s">
        <v>464</v>
      </c>
      <c r="H161" s="52">
        <v>8738.67</v>
      </c>
      <c r="I161" s="37">
        <v>8738.67</v>
      </c>
      <c r="J161" s="37">
        <v>2200</v>
      </c>
      <c r="K161" s="53">
        <v>2200</v>
      </c>
      <c r="L161" s="51">
        <v>100.994</v>
      </c>
      <c r="M161" s="51">
        <v>76.86</v>
      </c>
      <c r="N161" s="51">
        <v>60.3</v>
      </c>
      <c r="O161" s="51">
        <v>71.989999999999995</v>
      </c>
      <c r="P161" s="147">
        <f t="shared" si="114"/>
        <v>310.14400000000001</v>
      </c>
      <c r="Q161" s="37">
        <f t="shared" si="154"/>
        <v>660366.43798000005</v>
      </c>
      <c r="R161" s="37">
        <f t="shared" si="115"/>
        <v>502562.17619999999</v>
      </c>
      <c r="S161" s="37">
        <f t="shared" si="116"/>
        <v>394281.80099999998</v>
      </c>
      <c r="T161" s="37">
        <f t="shared" si="117"/>
        <v>470718.85329999996</v>
      </c>
      <c r="U161" s="53">
        <f t="shared" si="118"/>
        <v>2027929.2684800001</v>
      </c>
      <c r="V161" s="52" t="s">
        <v>47</v>
      </c>
      <c r="W161" s="37"/>
      <c r="X161" s="53"/>
      <c r="Y161" s="40"/>
      <c r="Z161" s="41"/>
    </row>
    <row r="162" spans="1:26" ht="47.25" customHeight="1">
      <c r="A162" s="38"/>
      <c r="B162" s="39"/>
      <c r="C162" s="63"/>
      <c r="D162" s="64" t="s">
        <v>258</v>
      </c>
      <c r="E162" s="65" t="s">
        <v>125</v>
      </c>
      <c r="F162" s="22" t="s">
        <v>264</v>
      </c>
      <c r="G162" s="23" t="s">
        <v>463</v>
      </c>
      <c r="H162" s="52">
        <v>8738.67</v>
      </c>
      <c r="I162" s="37">
        <v>8738.67</v>
      </c>
      <c r="J162" s="37">
        <v>1743.33</v>
      </c>
      <c r="K162" s="53">
        <v>1743.33</v>
      </c>
      <c r="L162" s="51">
        <v>387.15600000000001</v>
      </c>
      <c r="M162" s="51">
        <v>149.46</v>
      </c>
      <c r="N162" s="51">
        <v>116.33</v>
      </c>
      <c r="O162" s="51">
        <v>498.03</v>
      </c>
      <c r="P162" s="147">
        <f t="shared" si="114"/>
        <v>1150.9760000000001</v>
      </c>
      <c r="Q162" s="37">
        <f t="shared" si="154"/>
        <v>2708287.85304</v>
      </c>
      <c r="R162" s="37">
        <f t="shared" si="115"/>
        <v>1045523.5164000001</v>
      </c>
      <c r="S162" s="37">
        <f t="shared" si="116"/>
        <v>813767.90220000001</v>
      </c>
      <c r="T162" s="37">
        <f t="shared" si="117"/>
        <v>3483889.1801999998</v>
      </c>
      <c r="U162" s="53">
        <f t="shared" si="118"/>
        <v>8051468.4518400002</v>
      </c>
      <c r="V162" s="52" t="s">
        <v>47</v>
      </c>
      <c r="W162" s="37"/>
      <c r="X162" s="53"/>
      <c r="Y162" s="40"/>
      <c r="Z162" s="41"/>
    </row>
    <row r="163" spans="1:26" ht="60.75" customHeight="1">
      <c r="A163" s="38"/>
      <c r="B163" s="39"/>
      <c r="C163" s="63"/>
      <c r="D163" s="64" t="s">
        <v>258</v>
      </c>
      <c r="E163" s="65" t="s">
        <v>125</v>
      </c>
      <c r="F163" s="22" t="s">
        <v>263</v>
      </c>
      <c r="G163" s="23" t="s">
        <v>464</v>
      </c>
      <c r="H163" s="52">
        <v>8738.67</v>
      </c>
      <c r="I163" s="37">
        <v>8738.67</v>
      </c>
      <c r="J163" s="37">
        <v>1816.67</v>
      </c>
      <c r="K163" s="53">
        <v>1816.67</v>
      </c>
      <c r="L163" s="51">
        <v>224.33799999999997</v>
      </c>
      <c r="M163" s="51">
        <v>173.61</v>
      </c>
      <c r="N163" s="51">
        <v>122.47</v>
      </c>
      <c r="O163" s="51">
        <v>156.24</v>
      </c>
      <c r="P163" s="147">
        <f t="shared" si="114"/>
        <v>676.65800000000002</v>
      </c>
      <c r="Q163" s="37">
        <f t="shared" si="154"/>
        <v>1552867.6359999997</v>
      </c>
      <c r="R163" s="37">
        <f t="shared" si="115"/>
        <v>1201728.4200000002</v>
      </c>
      <c r="S163" s="37">
        <f t="shared" si="116"/>
        <v>847737.34</v>
      </c>
      <c r="T163" s="37">
        <f t="shared" si="117"/>
        <v>1081493.28</v>
      </c>
      <c r="U163" s="53">
        <f t="shared" si="118"/>
        <v>4683826.676</v>
      </c>
      <c r="V163" s="52" t="s">
        <v>47</v>
      </c>
      <c r="W163" s="37"/>
      <c r="X163" s="53"/>
      <c r="Y163" s="40"/>
      <c r="Z163" s="41"/>
    </row>
    <row r="164" spans="1:26" ht="45" customHeight="1">
      <c r="A164" s="38"/>
      <c r="B164" s="39"/>
      <c r="C164" s="63"/>
      <c r="D164" s="64" t="s">
        <v>258</v>
      </c>
      <c r="E164" s="65" t="s">
        <v>125</v>
      </c>
      <c r="F164" s="22" t="s">
        <v>261</v>
      </c>
      <c r="G164" s="23" t="s">
        <v>463</v>
      </c>
      <c r="H164" s="52">
        <v>3379.24</v>
      </c>
      <c r="I164" s="37">
        <v>3379.24</v>
      </c>
      <c r="J164" s="37">
        <v>1816.67</v>
      </c>
      <c r="K164" s="53">
        <v>1816.67</v>
      </c>
      <c r="L164" s="51">
        <v>4669.0519999999997</v>
      </c>
      <c r="M164" s="51">
        <v>1697.83</v>
      </c>
      <c r="N164" s="51">
        <v>1378.37</v>
      </c>
      <c r="O164" s="51">
        <v>4699.1499999999996</v>
      </c>
      <c r="P164" s="147">
        <f t="shared" si="114"/>
        <v>12444.401999999998</v>
      </c>
      <c r="Q164" s="37">
        <f t="shared" si="154"/>
        <v>7295720.583639998</v>
      </c>
      <c r="R164" s="37">
        <f t="shared" si="115"/>
        <v>2652978.2230999996</v>
      </c>
      <c r="S164" s="37">
        <f t="shared" si="116"/>
        <v>2153799.6108999993</v>
      </c>
      <c r="T164" s="37">
        <f t="shared" si="117"/>
        <v>7342750.8154999977</v>
      </c>
      <c r="U164" s="53">
        <f t="shared" si="118"/>
        <v>19445249.233139995</v>
      </c>
      <c r="V164" s="52" t="s">
        <v>47</v>
      </c>
      <c r="W164" s="37"/>
      <c r="X164" s="53"/>
      <c r="Y164" s="40"/>
      <c r="Z164" s="41"/>
    </row>
    <row r="165" spans="1:26" ht="45" customHeight="1">
      <c r="A165" s="38"/>
      <c r="B165" s="39"/>
      <c r="C165" s="63"/>
      <c r="D165" s="64" t="s">
        <v>258</v>
      </c>
      <c r="E165" s="65" t="s">
        <v>125</v>
      </c>
      <c r="F165" s="22" t="s">
        <v>261</v>
      </c>
      <c r="G165" s="23" t="s">
        <v>464</v>
      </c>
      <c r="H165" s="52">
        <v>3379.24</v>
      </c>
      <c r="I165" s="37">
        <v>3379.24</v>
      </c>
      <c r="J165" s="37">
        <v>1816.67</v>
      </c>
      <c r="K165" s="53">
        <v>1816.67</v>
      </c>
      <c r="L165" s="51">
        <v>64.305000000000007</v>
      </c>
      <c r="M165" s="51">
        <v>72.790000000000006</v>
      </c>
      <c r="N165" s="51">
        <v>65.11</v>
      </c>
      <c r="O165" s="51">
        <v>68.5</v>
      </c>
      <c r="P165" s="147">
        <f t="shared" si="114"/>
        <v>270.70500000000004</v>
      </c>
      <c r="Q165" s="37">
        <f t="shared" si="154"/>
        <v>100481.06384999999</v>
      </c>
      <c r="R165" s="37">
        <f t="shared" si="115"/>
        <v>113739.47029999999</v>
      </c>
      <c r="S165" s="37">
        <f t="shared" si="116"/>
        <v>101738.93269999998</v>
      </c>
      <c r="T165" s="37">
        <f t="shared" si="117"/>
        <v>107036.04499999998</v>
      </c>
      <c r="U165" s="53">
        <f t="shared" si="118"/>
        <v>422995.51184999995</v>
      </c>
      <c r="V165" s="52" t="s">
        <v>47</v>
      </c>
      <c r="W165" s="37"/>
      <c r="X165" s="53"/>
      <c r="Y165" s="40"/>
      <c r="Z165" s="41"/>
    </row>
    <row r="166" spans="1:26" ht="45" customHeight="1">
      <c r="A166" s="38"/>
      <c r="B166" s="39"/>
      <c r="C166" s="63"/>
      <c r="D166" s="64" t="s">
        <v>258</v>
      </c>
      <c r="E166" s="65" t="s">
        <v>125</v>
      </c>
      <c r="F166" s="22" t="s">
        <v>260</v>
      </c>
      <c r="G166" s="23" t="s">
        <v>463</v>
      </c>
      <c r="H166" s="52">
        <v>3723.21</v>
      </c>
      <c r="I166" s="37">
        <v>3723.21</v>
      </c>
      <c r="J166" s="37">
        <v>1816.67</v>
      </c>
      <c r="K166" s="53">
        <v>1816.67</v>
      </c>
      <c r="L166" s="51">
        <v>572.99399999999991</v>
      </c>
      <c r="M166" s="51">
        <v>167.54</v>
      </c>
      <c r="N166" s="51">
        <v>163.53</v>
      </c>
      <c r="O166" s="51">
        <v>498.83</v>
      </c>
      <c r="P166" s="147">
        <f t="shared" si="114"/>
        <v>1402.8939999999998</v>
      </c>
      <c r="Q166" s="37">
        <f t="shared" si="154"/>
        <v>1092435.9807599997</v>
      </c>
      <c r="R166" s="37">
        <f t="shared" si="115"/>
        <v>319421.71159999998</v>
      </c>
      <c r="S166" s="37">
        <f t="shared" si="116"/>
        <v>311776.48619999998</v>
      </c>
      <c r="T166" s="37">
        <f t="shared" si="117"/>
        <v>951039.34820000001</v>
      </c>
      <c r="U166" s="53">
        <f t="shared" si="118"/>
        <v>2674673.5267599998</v>
      </c>
      <c r="V166" s="52" t="s">
        <v>47</v>
      </c>
      <c r="W166" s="37"/>
      <c r="X166" s="53"/>
      <c r="Y166" s="40"/>
      <c r="Z166" s="41"/>
    </row>
    <row r="167" spans="1:26" ht="45" customHeight="1">
      <c r="A167" s="38"/>
      <c r="B167" s="39"/>
      <c r="C167" s="63"/>
      <c r="D167" s="64" t="s">
        <v>258</v>
      </c>
      <c r="E167" s="65" t="s">
        <v>125</v>
      </c>
      <c r="F167" s="22" t="s">
        <v>259</v>
      </c>
      <c r="G167" s="23" t="s">
        <v>463</v>
      </c>
      <c r="H167" s="52">
        <v>3723.21</v>
      </c>
      <c r="I167" s="37">
        <v>3723.21</v>
      </c>
      <c r="J167" s="37">
        <v>1689.17</v>
      </c>
      <c r="K167" s="53">
        <v>1689.17</v>
      </c>
      <c r="L167" s="51">
        <v>684.11699999999996</v>
      </c>
      <c r="M167" s="51">
        <v>301.87</v>
      </c>
      <c r="N167" s="51">
        <v>220.89</v>
      </c>
      <c r="O167" s="51">
        <v>756.97</v>
      </c>
      <c r="P167" s="147">
        <f t="shared" si="114"/>
        <v>1963.847</v>
      </c>
      <c r="Q167" s="37">
        <f t="shared" si="154"/>
        <v>1391521.34268</v>
      </c>
      <c r="R167" s="37">
        <f t="shared" si="115"/>
        <v>614015.65480000002</v>
      </c>
      <c r="S167" s="37">
        <f t="shared" si="116"/>
        <v>449299.09559999994</v>
      </c>
      <c r="T167" s="37">
        <f t="shared" si="117"/>
        <v>1539707.2588</v>
      </c>
      <c r="U167" s="53">
        <f t="shared" si="118"/>
        <v>3994543.35188</v>
      </c>
      <c r="V167" s="52" t="s">
        <v>47</v>
      </c>
      <c r="W167" s="37"/>
      <c r="X167" s="53"/>
      <c r="Y167" s="40"/>
      <c r="Z167" s="41"/>
    </row>
    <row r="168" spans="1:26" ht="45" customHeight="1">
      <c r="A168" s="38"/>
      <c r="B168" s="39"/>
      <c r="C168" s="63"/>
      <c r="D168" s="64" t="s">
        <v>258</v>
      </c>
      <c r="E168" s="65" t="s">
        <v>125</v>
      </c>
      <c r="F168" s="22" t="s">
        <v>40</v>
      </c>
      <c r="G168" s="23" t="s">
        <v>463</v>
      </c>
      <c r="H168" s="52">
        <v>1327.81</v>
      </c>
      <c r="I168" s="37">
        <v>1327.81</v>
      </c>
      <c r="J168" s="37">
        <v>1189.17</v>
      </c>
      <c r="K168" s="53">
        <v>1189.17</v>
      </c>
      <c r="L168" s="51">
        <v>4625.317</v>
      </c>
      <c r="M168" s="51">
        <v>1583.33</v>
      </c>
      <c r="N168" s="51">
        <v>660.88</v>
      </c>
      <c r="O168" s="51">
        <v>3456.91</v>
      </c>
      <c r="P168" s="147">
        <f t="shared" si="114"/>
        <v>10326.437</v>
      </c>
      <c r="Q168" s="37">
        <f t="shared" si="154"/>
        <v>641253.94887999946</v>
      </c>
      <c r="R168" s="37">
        <f t="shared" si="115"/>
        <v>219512.87119999979</v>
      </c>
      <c r="S168" s="37">
        <f t="shared" si="116"/>
        <v>91624.403199999913</v>
      </c>
      <c r="T168" s="37">
        <f t="shared" si="117"/>
        <v>479266.00239999953</v>
      </c>
      <c r="U168" s="53">
        <f t="shared" si="118"/>
        <v>1431657.2256799988</v>
      </c>
      <c r="V168" s="52" t="s">
        <v>47</v>
      </c>
      <c r="W168" s="37"/>
      <c r="X168" s="53"/>
      <c r="Y168" s="40"/>
      <c r="Z168" s="41"/>
    </row>
    <row r="169" spans="1:26" ht="45" customHeight="1">
      <c r="A169" s="38"/>
      <c r="B169" s="39"/>
      <c r="C169" s="63"/>
      <c r="D169" s="64" t="s">
        <v>258</v>
      </c>
      <c r="E169" s="65" t="s">
        <v>125</v>
      </c>
      <c r="F169" s="22" t="s">
        <v>41</v>
      </c>
      <c r="G169" s="23" t="s">
        <v>463</v>
      </c>
      <c r="H169" s="52">
        <v>12675.23</v>
      </c>
      <c r="I169" s="37">
        <v>12675.23</v>
      </c>
      <c r="J169" s="37">
        <v>1570.83</v>
      </c>
      <c r="K169" s="53">
        <v>1570.83</v>
      </c>
      <c r="L169" s="51">
        <v>178.964</v>
      </c>
      <c r="M169" s="51">
        <v>96.82</v>
      </c>
      <c r="N169" s="51">
        <v>37.4</v>
      </c>
      <c r="O169" s="51">
        <v>216.87</v>
      </c>
      <c r="P169" s="147">
        <f t="shared" si="114"/>
        <v>530.05399999999997</v>
      </c>
      <c r="Q169" s="37">
        <f t="shared" si="154"/>
        <v>1987287.8415999999</v>
      </c>
      <c r="R169" s="37">
        <f t="shared" si="115"/>
        <v>1075128.0079999999</v>
      </c>
      <c r="S169" s="37">
        <f t="shared" si="116"/>
        <v>415304.56</v>
      </c>
      <c r="T169" s="37">
        <f t="shared" si="117"/>
        <v>2408211.2280000001</v>
      </c>
      <c r="U169" s="53">
        <f t="shared" si="118"/>
        <v>5885931.6376</v>
      </c>
      <c r="V169" s="52" t="s">
        <v>47</v>
      </c>
      <c r="W169" s="37"/>
      <c r="X169" s="53"/>
      <c r="Y169" s="40"/>
      <c r="Z169" s="41"/>
    </row>
    <row r="170" spans="1:26" ht="30.75" customHeight="1">
      <c r="A170" s="38" t="s">
        <v>148</v>
      </c>
      <c r="B170" s="39" t="s">
        <v>257</v>
      </c>
      <c r="C170" s="63" t="s">
        <v>256</v>
      </c>
      <c r="D170" s="148"/>
      <c r="E170" s="64" t="s">
        <v>255</v>
      </c>
      <c r="F170" s="149"/>
      <c r="G170" s="23"/>
      <c r="H170" s="52" t="s">
        <v>47</v>
      </c>
      <c r="I170" s="37" t="s">
        <v>47</v>
      </c>
      <c r="J170" s="37" t="s">
        <v>47</v>
      </c>
      <c r="K170" s="53" t="s">
        <v>47</v>
      </c>
      <c r="L170" s="51">
        <f t="shared" ref="L170:Q170" si="155">L171</f>
        <v>515.77800000000002</v>
      </c>
      <c r="M170" s="51">
        <f t="shared" si="155"/>
        <v>267.83699999999999</v>
      </c>
      <c r="N170" s="51">
        <f t="shared" si="155"/>
        <v>133.91900000000001</v>
      </c>
      <c r="O170" s="51">
        <f t="shared" si="155"/>
        <v>401.75700000000001</v>
      </c>
      <c r="P170" s="51">
        <f t="shared" si="155"/>
        <v>1319.2909999999999</v>
      </c>
      <c r="Q170" s="37">
        <f t="shared" si="155"/>
        <v>5671185.4211999997</v>
      </c>
      <c r="R170" s="37">
        <f t="shared" ref="R170" si="156">R171</f>
        <v>2944974.9497999996</v>
      </c>
      <c r="S170" s="37">
        <f t="shared" ref="S170" si="157">S171</f>
        <v>1472492.9726</v>
      </c>
      <c r="T170" s="37">
        <f t="shared" ref="T170" si="158">T171</f>
        <v>4417478.9177999999</v>
      </c>
      <c r="U170" s="37">
        <f t="shared" ref="U170" si="159">U171</f>
        <v>14506132.261399999</v>
      </c>
      <c r="V170" s="52">
        <v>1867062.9</v>
      </c>
      <c r="W170" s="37">
        <f>T170/3</f>
        <v>1472492.9726</v>
      </c>
      <c r="X170" s="53">
        <f t="shared" si="113"/>
        <v>17845688.134</v>
      </c>
      <c r="Y170" s="40" t="e">
        <f>#REF!+V170-W170</f>
        <v>#REF!</v>
      </c>
      <c r="Z170" s="41" t="e">
        <f>#REF!+V170-W170</f>
        <v>#REF!</v>
      </c>
    </row>
    <row r="171" spans="1:26" ht="53.25" customHeight="1">
      <c r="A171" s="38"/>
      <c r="B171" s="39"/>
      <c r="C171" s="63"/>
      <c r="D171" s="64" t="s">
        <v>255</v>
      </c>
      <c r="E171" s="65" t="s">
        <v>71</v>
      </c>
      <c r="F171" s="22" t="s">
        <v>254</v>
      </c>
      <c r="G171" s="23" t="s">
        <v>463</v>
      </c>
      <c r="H171" s="52">
        <v>12349.9</v>
      </c>
      <c r="I171" s="37">
        <v>12349.9</v>
      </c>
      <c r="J171" s="37">
        <v>1354.5</v>
      </c>
      <c r="K171" s="53">
        <v>1354.5</v>
      </c>
      <c r="L171" s="51">
        <v>515.77800000000002</v>
      </c>
      <c r="M171" s="51">
        <v>267.83699999999999</v>
      </c>
      <c r="N171" s="51">
        <v>133.91900000000001</v>
      </c>
      <c r="O171" s="51">
        <v>401.75700000000001</v>
      </c>
      <c r="P171" s="147">
        <f t="shared" si="114"/>
        <v>1319.2909999999999</v>
      </c>
      <c r="Q171" s="37">
        <f>(H171-J171)*L171</f>
        <v>5671185.4211999997</v>
      </c>
      <c r="R171" s="37">
        <f t="shared" si="115"/>
        <v>2944974.9497999996</v>
      </c>
      <c r="S171" s="37">
        <f t="shared" si="116"/>
        <v>1472492.9726</v>
      </c>
      <c r="T171" s="37">
        <f t="shared" si="117"/>
        <v>4417478.9177999999</v>
      </c>
      <c r="U171" s="53">
        <f t="shared" si="118"/>
        <v>14506132.261399999</v>
      </c>
      <c r="V171" s="52" t="s">
        <v>47</v>
      </c>
      <c r="W171" s="37"/>
      <c r="X171" s="53"/>
      <c r="Y171" s="40"/>
      <c r="Z171" s="41"/>
    </row>
    <row r="172" spans="1:26" ht="30.75" customHeight="1">
      <c r="A172" s="38" t="s">
        <v>253</v>
      </c>
      <c r="B172" s="39" t="s">
        <v>252</v>
      </c>
      <c r="C172" s="63" t="s">
        <v>251</v>
      </c>
      <c r="D172" s="148"/>
      <c r="E172" s="64" t="s">
        <v>247</v>
      </c>
      <c r="F172" s="149"/>
      <c r="G172" s="23"/>
      <c r="H172" s="52" t="s">
        <v>47</v>
      </c>
      <c r="I172" s="37" t="s">
        <v>47</v>
      </c>
      <c r="J172" s="37" t="s">
        <v>47</v>
      </c>
      <c r="K172" s="53" t="s">
        <v>47</v>
      </c>
      <c r="L172" s="51">
        <f t="shared" ref="L172:Q172" si="160">SUM(L173:L175)</f>
        <v>5240.1799999999994</v>
      </c>
      <c r="M172" s="51">
        <f t="shared" si="160"/>
        <v>2670.3220000000001</v>
      </c>
      <c r="N172" s="51">
        <f t="shared" si="160"/>
        <v>974.53600000000006</v>
      </c>
      <c r="O172" s="51">
        <f t="shared" si="160"/>
        <v>4259.7860000000001</v>
      </c>
      <c r="P172" s="51">
        <f t="shared" si="160"/>
        <v>13144.824000000001</v>
      </c>
      <c r="Q172" s="37">
        <f t="shared" si="160"/>
        <v>60205740.880529992</v>
      </c>
      <c r="R172" s="37">
        <f t="shared" ref="R172" si="161">SUM(R173:R175)</f>
        <v>30662441.146259997</v>
      </c>
      <c r="S172" s="37">
        <f t="shared" ref="S172" si="162">SUM(S173:S175)</f>
        <v>11157180.063380001</v>
      </c>
      <c r="T172" s="37">
        <f t="shared" ref="T172" si="163">SUM(T173:T175)</f>
        <v>48900927.014680006</v>
      </c>
      <c r="U172" s="37">
        <f t="shared" ref="U172" si="164">SUM(U173:U175)</f>
        <v>150926289.10484999</v>
      </c>
      <c r="V172" s="52">
        <v>18043738.359999999</v>
      </c>
      <c r="W172" s="37">
        <f>T172/3</f>
        <v>16300309.004893335</v>
      </c>
      <c r="X172" s="53">
        <f t="shared" si="113"/>
        <v>185270336.46974334</v>
      </c>
      <c r="Y172" s="40" t="e">
        <f>#REF!+V172-W172</f>
        <v>#REF!</v>
      </c>
      <c r="Z172" s="41" t="e">
        <f>#REF!+V172-W172</f>
        <v>#REF!</v>
      </c>
    </row>
    <row r="173" spans="1:26" ht="84" customHeight="1">
      <c r="A173" s="38"/>
      <c r="B173" s="39"/>
      <c r="C173" s="63"/>
      <c r="D173" s="64" t="s">
        <v>247</v>
      </c>
      <c r="E173" s="65" t="s">
        <v>250</v>
      </c>
      <c r="F173" s="22" t="s">
        <v>249</v>
      </c>
      <c r="G173" s="23" t="s">
        <v>463</v>
      </c>
      <c r="H173" s="52">
        <v>13235.92</v>
      </c>
      <c r="I173" s="37">
        <v>13235.92</v>
      </c>
      <c r="J173" s="37">
        <v>1590.83</v>
      </c>
      <c r="K173" s="53">
        <v>1590.83</v>
      </c>
      <c r="L173" s="51">
        <v>4593.8159999999998</v>
      </c>
      <c r="M173" s="51">
        <v>2342.7660000000001</v>
      </c>
      <c r="N173" s="51">
        <v>830.13800000000003</v>
      </c>
      <c r="O173" s="51">
        <v>3679.623</v>
      </c>
      <c r="P173" s="147">
        <f t="shared" si="114"/>
        <v>11446.343000000001</v>
      </c>
      <c r="Q173" s="37">
        <f>(H173-J173)*L173</f>
        <v>53495400.763439998</v>
      </c>
      <c r="R173" s="37">
        <f t="shared" si="115"/>
        <v>27281720.91894</v>
      </c>
      <c r="S173" s="37">
        <f t="shared" si="116"/>
        <v>9667031.7224200014</v>
      </c>
      <c r="T173" s="37">
        <f t="shared" si="117"/>
        <v>42849541.00107</v>
      </c>
      <c r="U173" s="53">
        <f t="shared" si="118"/>
        <v>133293694.40587001</v>
      </c>
      <c r="V173" s="52" t="s">
        <v>47</v>
      </c>
      <c r="W173" s="37"/>
      <c r="X173" s="53"/>
      <c r="Y173" s="40"/>
      <c r="Z173" s="41"/>
    </row>
    <row r="174" spans="1:26" ht="56.25" customHeight="1">
      <c r="A174" s="38"/>
      <c r="B174" s="39"/>
      <c r="C174" s="63"/>
      <c r="D174" s="64" t="s">
        <v>247</v>
      </c>
      <c r="E174" s="65" t="s">
        <v>54</v>
      </c>
      <c r="F174" s="22" t="s">
        <v>248</v>
      </c>
      <c r="G174" s="23" t="s">
        <v>463</v>
      </c>
      <c r="H174" s="52">
        <v>12115.07</v>
      </c>
      <c r="I174" s="37">
        <v>12115.07</v>
      </c>
      <c r="J174" s="37">
        <v>1596.67</v>
      </c>
      <c r="K174" s="53">
        <v>1596.67</v>
      </c>
      <c r="L174" s="51">
        <v>617.43100000000004</v>
      </c>
      <c r="M174" s="51">
        <v>306.392</v>
      </c>
      <c r="N174" s="51">
        <v>135.006</v>
      </c>
      <c r="O174" s="51">
        <v>563.46600000000001</v>
      </c>
      <c r="P174" s="147">
        <f t="shared" si="114"/>
        <v>1622.2950000000001</v>
      </c>
      <c r="Q174" s="37">
        <f>(H174-J174)*L174</f>
        <v>6494386.2303999998</v>
      </c>
      <c r="R174" s="37">
        <f t="shared" si="115"/>
        <v>3222753.6127999998</v>
      </c>
      <c r="S174" s="37">
        <f t="shared" si="116"/>
        <v>1420047.1103999999</v>
      </c>
      <c r="T174" s="37">
        <f t="shared" si="117"/>
        <v>5926760.7743999995</v>
      </c>
      <c r="U174" s="53">
        <f t="shared" si="118"/>
        <v>17063947.728</v>
      </c>
      <c r="V174" s="52" t="s">
        <v>47</v>
      </c>
      <c r="W174" s="37"/>
      <c r="X174" s="53"/>
      <c r="Y174" s="40"/>
      <c r="Z174" s="41"/>
    </row>
    <row r="175" spans="1:26" ht="56.25" customHeight="1">
      <c r="A175" s="38"/>
      <c r="B175" s="39"/>
      <c r="C175" s="63"/>
      <c r="D175" s="64" t="s">
        <v>247</v>
      </c>
      <c r="E175" s="65" t="s">
        <v>54</v>
      </c>
      <c r="F175" s="22" t="s">
        <v>246</v>
      </c>
      <c r="G175" s="23" t="s">
        <v>463</v>
      </c>
      <c r="H175" s="52">
        <v>9060.6</v>
      </c>
      <c r="I175" s="37">
        <v>9060.6</v>
      </c>
      <c r="J175" s="37">
        <v>1596.67</v>
      </c>
      <c r="K175" s="53">
        <v>1596.67</v>
      </c>
      <c r="L175" s="51">
        <v>28.933</v>
      </c>
      <c r="M175" s="51">
        <v>21.164000000000001</v>
      </c>
      <c r="N175" s="51">
        <v>9.3919999999999995</v>
      </c>
      <c r="O175" s="51">
        <v>16.696999999999999</v>
      </c>
      <c r="P175" s="147">
        <f t="shared" si="114"/>
        <v>76.186000000000007</v>
      </c>
      <c r="Q175" s="37">
        <f>(H175-J175)*L175</f>
        <v>215953.88669000001</v>
      </c>
      <c r="R175" s="37">
        <f t="shared" si="115"/>
        <v>157966.61452</v>
      </c>
      <c r="S175" s="37">
        <f t="shared" si="116"/>
        <v>70101.230559999996</v>
      </c>
      <c r="T175" s="37">
        <f t="shared" si="117"/>
        <v>124625.23921</v>
      </c>
      <c r="U175" s="53">
        <f t="shared" si="118"/>
        <v>568646.97097999998</v>
      </c>
      <c r="V175" s="52" t="s">
        <v>47</v>
      </c>
      <c r="W175" s="37"/>
      <c r="X175" s="53"/>
      <c r="Y175" s="40"/>
      <c r="Z175" s="41"/>
    </row>
    <row r="176" spans="1:26" ht="30.75" customHeight="1">
      <c r="A176" s="38" t="s">
        <v>88</v>
      </c>
      <c r="B176" s="39" t="s">
        <v>245</v>
      </c>
      <c r="C176" s="63" t="s">
        <v>244</v>
      </c>
      <c r="D176" s="148"/>
      <c r="E176" s="64" t="s">
        <v>243</v>
      </c>
      <c r="F176" s="149"/>
      <c r="G176" s="23"/>
      <c r="H176" s="52" t="s">
        <v>47</v>
      </c>
      <c r="I176" s="37" t="s">
        <v>47</v>
      </c>
      <c r="J176" s="37" t="s">
        <v>47</v>
      </c>
      <c r="K176" s="53" t="s">
        <v>47</v>
      </c>
      <c r="L176" s="51">
        <f t="shared" ref="L176:Q176" si="165">SUM(L177)</f>
        <v>700.65000000000009</v>
      </c>
      <c r="M176" s="51">
        <f t="shared" si="165"/>
        <v>373.96100000000001</v>
      </c>
      <c r="N176" s="51">
        <f t="shared" si="165"/>
        <v>206.21</v>
      </c>
      <c r="O176" s="51">
        <f t="shared" si="165"/>
        <v>764.21</v>
      </c>
      <c r="P176" s="51">
        <f t="shared" si="165"/>
        <v>2045.0310000000002</v>
      </c>
      <c r="Q176" s="37">
        <f t="shared" si="165"/>
        <v>4435394.7600000007</v>
      </c>
      <c r="R176" s="37">
        <f t="shared" ref="R176" si="166">SUM(R177)</f>
        <v>2367322.7143999999</v>
      </c>
      <c r="S176" s="37">
        <f t="shared" ref="S176" si="167">SUM(S177)</f>
        <v>1305391.784</v>
      </c>
      <c r="T176" s="37">
        <f t="shared" ref="T176" si="168">SUM(T177)</f>
        <v>4837754.9840000002</v>
      </c>
      <c r="U176" s="37">
        <f t="shared" ref="U176" si="169">SUM(U177)</f>
        <v>12945864.242400002</v>
      </c>
      <c r="V176" s="52">
        <v>1478464.92</v>
      </c>
      <c r="W176" s="37">
        <f>T176/3</f>
        <v>1612584.9946666667</v>
      </c>
      <c r="X176" s="53">
        <f t="shared" si="113"/>
        <v>16036914.157066669</v>
      </c>
      <c r="Y176" s="40" t="e">
        <f>#REF!+V176-W176</f>
        <v>#REF!</v>
      </c>
      <c r="Z176" s="41" t="e">
        <f>#REF!+V176-W176</f>
        <v>#REF!</v>
      </c>
    </row>
    <row r="177" spans="1:26" ht="40.5" customHeight="1">
      <c r="A177" s="38"/>
      <c r="B177" s="39"/>
      <c r="C177" s="63"/>
      <c r="D177" s="64" t="s">
        <v>243</v>
      </c>
      <c r="E177" s="65" t="s">
        <v>76</v>
      </c>
      <c r="F177" s="22" t="s">
        <v>242</v>
      </c>
      <c r="G177" s="23" t="s">
        <v>463</v>
      </c>
      <c r="H177" s="52">
        <v>8030.4</v>
      </c>
      <c r="I177" s="37">
        <v>8030.4</v>
      </c>
      <c r="J177" s="37">
        <v>1700</v>
      </c>
      <c r="K177" s="53">
        <v>1700</v>
      </c>
      <c r="L177" s="51">
        <v>700.65000000000009</v>
      </c>
      <c r="M177" s="51">
        <v>373.96100000000001</v>
      </c>
      <c r="N177" s="51">
        <v>206.21</v>
      </c>
      <c r="O177" s="51">
        <v>764.21</v>
      </c>
      <c r="P177" s="147">
        <f t="shared" si="114"/>
        <v>2045.0310000000002</v>
      </c>
      <c r="Q177" s="37">
        <f>(H177-J177)*L177</f>
        <v>4435394.7600000007</v>
      </c>
      <c r="R177" s="37">
        <f t="shared" si="115"/>
        <v>2367322.7143999999</v>
      </c>
      <c r="S177" s="37">
        <f t="shared" si="116"/>
        <v>1305391.784</v>
      </c>
      <c r="T177" s="37">
        <f t="shared" si="117"/>
        <v>4837754.9840000002</v>
      </c>
      <c r="U177" s="53">
        <f t="shared" si="118"/>
        <v>12945864.242400002</v>
      </c>
      <c r="V177" s="52" t="s">
        <v>47</v>
      </c>
      <c r="W177" s="37"/>
      <c r="X177" s="53"/>
      <c r="Y177" s="40"/>
      <c r="Z177" s="41"/>
    </row>
    <row r="178" spans="1:26" ht="30.75" customHeight="1">
      <c r="A178" s="38" t="s">
        <v>94</v>
      </c>
      <c r="B178" s="39" t="s">
        <v>241</v>
      </c>
      <c r="C178" s="63" t="s">
        <v>240</v>
      </c>
      <c r="D178" s="148"/>
      <c r="E178" s="64" t="s">
        <v>239</v>
      </c>
      <c r="F178" s="149"/>
      <c r="G178" s="23"/>
      <c r="H178" s="52" t="s">
        <v>47</v>
      </c>
      <c r="I178" s="37" t="s">
        <v>47</v>
      </c>
      <c r="J178" s="37" t="s">
        <v>47</v>
      </c>
      <c r="K178" s="53" t="s">
        <v>47</v>
      </c>
      <c r="L178" s="51">
        <f t="shared" ref="L178:Q178" si="170">SUM(L179:L182)</f>
        <v>110407.34999999999</v>
      </c>
      <c r="M178" s="51">
        <f t="shared" si="170"/>
        <v>46785.33</v>
      </c>
      <c r="N178" s="51">
        <f t="shared" si="170"/>
        <v>15796.39</v>
      </c>
      <c r="O178" s="51">
        <f t="shared" si="170"/>
        <v>88729.799999999988</v>
      </c>
      <c r="P178" s="51">
        <f t="shared" si="170"/>
        <v>261718.86999999997</v>
      </c>
      <c r="Q178" s="37">
        <f t="shared" si="170"/>
        <v>20075842.697700024</v>
      </c>
      <c r="R178" s="37">
        <f t="shared" ref="R178" si="171">SUM(R179:R182)</f>
        <v>8454338.1862000097</v>
      </c>
      <c r="S178" s="37">
        <f t="shared" ref="S178" si="172">SUM(S179:S182)</f>
        <v>2863673.4293000032</v>
      </c>
      <c r="T178" s="37">
        <f t="shared" ref="T178" si="173">SUM(T179:T182)</f>
        <v>16204477.83240002</v>
      </c>
      <c r="U178" s="37">
        <f t="shared" ref="U178" si="174">SUM(U179:U182)</f>
        <v>47598332.145600058</v>
      </c>
      <c r="V178" s="52">
        <v>9527924.5</v>
      </c>
      <c r="W178" s="37">
        <f>T178/3</f>
        <v>5401492.6108000064</v>
      </c>
      <c r="X178" s="53">
        <f t="shared" si="113"/>
        <v>62527749.256400064</v>
      </c>
      <c r="Y178" s="40" t="e">
        <f>#REF!+V178-W178</f>
        <v>#REF!</v>
      </c>
      <c r="Z178" s="41" t="e">
        <f>#REF!+V178-W178</f>
        <v>#REF!</v>
      </c>
    </row>
    <row r="179" spans="1:26" ht="40.5" customHeight="1">
      <c r="A179" s="38"/>
      <c r="B179" s="39"/>
      <c r="C179" s="63"/>
      <c r="D179" s="64" t="s">
        <v>239</v>
      </c>
      <c r="E179" s="65" t="s">
        <v>238</v>
      </c>
      <c r="F179" s="22" t="s">
        <v>39</v>
      </c>
      <c r="G179" s="23" t="s">
        <v>463</v>
      </c>
      <c r="H179" s="52">
        <v>2167.5100000000002</v>
      </c>
      <c r="I179" s="37">
        <v>2167.5100000000002</v>
      </c>
      <c r="J179" s="37">
        <v>2000</v>
      </c>
      <c r="K179" s="53">
        <v>2000</v>
      </c>
      <c r="L179" s="51">
        <v>81864.959999999992</v>
      </c>
      <c r="M179" s="51">
        <v>35237.9</v>
      </c>
      <c r="N179" s="51">
        <v>11781.4</v>
      </c>
      <c r="O179" s="51">
        <v>64673.31</v>
      </c>
      <c r="P179" s="147">
        <f t="shared" si="114"/>
        <v>193557.56999999998</v>
      </c>
      <c r="Q179" s="37">
        <f>(H179-J179)*L179</f>
        <v>13713199.449600017</v>
      </c>
      <c r="R179" s="37">
        <f t="shared" si="115"/>
        <v>5902700.6290000081</v>
      </c>
      <c r="S179" s="37">
        <f t="shared" si="116"/>
        <v>1973502.3140000026</v>
      </c>
      <c r="T179" s="37">
        <f t="shared" si="117"/>
        <v>10833426.158100015</v>
      </c>
      <c r="U179" s="53">
        <f t="shared" si="118"/>
        <v>32422828.550700046</v>
      </c>
      <c r="V179" s="52" t="s">
        <v>47</v>
      </c>
      <c r="W179" s="37"/>
      <c r="X179" s="53"/>
      <c r="Y179" s="40"/>
      <c r="Z179" s="41"/>
    </row>
    <row r="180" spans="1:26" ht="40.5" customHeight="1">
      <c r="A180" s="38"/>
      <c r="B180" s="39"/>
      <c r="C180" s="63"/>
      <c r="D180" s="64" t="s">
        <v>239</v>
      </c>
      <c r="E180" s="65" t="s">
        <v>238</v>
      </c>
      <c r="F180" s="22" t="s">
        <v>39</v>
      </c>
      <c r="G180" s="23" t="s">
        <v>464</v>
      </c>
      <c r="H180" s="52">
        <v>2167.5100000000002</v>
      </c>
      <c r="I180" s="37">
        <v>2167.5100000000002</v>
      </c>
      <c r="J180" s="37">
        <v>2000</v>
      </c>
      <c r="K180" s="53">
        <v>2000</v>
      </c>
      <c r="L180" s="51">
        <v>6809.43</v>
      </c>
      <c r="M180" s="51">
        <v>3064.16</v>
      </c>
      <c r="N180" s="51">
        <v>1024.47</v>
      </c>
      <c r="O180" s="51">
        <v>5623.77</v>
      </c>
      <c r="P180" s="147">
        <f t="shared" si="114"/>
        <v>16521.830000000002</v>
      </c>
      <c r="Q180" s="37">
        <f>(H180-J180)*L180</f>
        <v>1140647.6193000015</v>
      </c>
      <c r="R180" s="37">
        <f t="shared" si="115"/>
        <v>513277.44160000066</v>
      </c>
      <c r="S180" s="37">
        <f t="shared" si="116"/>
        <v>171608.96970000022</v>
      </c>
      <c r="T180" s="37">
        <f t="shared" si="117"/>
        <v>942037.71270000131</v>
      </c>
      <c r="U180" s="53">
        <f t="shared" si="118"/>
        <v>2767571.7433000039</v>
      </c>
      <c r="V180" s="52" t="s">
        <v>47</v>
      </c>
      <c r="W180" s="37"/>
      <c r="X180" s="53"/>
      <c r="Y180" s="40"/>
      <c r="Z180" s="41"/>
    </row>
    <row r="181" spans="1:26" ht="40.5" customHeight="1">
      <c r="A181" s="38"/>
      <c r="B181" s="39"/>
      <c r="C181" s="63"/>
      <c r="D181" s="64" t="s">
        <v>239</v>
      </c>
      <c r="E181" s="65" t="s">
        <v>238</v>
      </c>
      <c r="F181" s="22" t="s">
        <v>38</v>
      </c>
      <c r="G181" s="23" t="s">
        <v>463</v>
      </c>
      <c r="H181" s="52">
        <v>2240.2800000000002</v>
      </c>
      <c r="I181" s="37">
        <v>2240.2800000000002</v>
      </c>
      <c r="J181" s="37">
        <v>2000</v>
      </c>
      <c r="K181" s="53">
        <v>2000</v>
      </c>
      <c r="L181" s="51">
        <v>20056.980000000003</v>
      </c>
      <c r="M181" s="51">
        <v>6971.33</v>
      </c>
      <c r="N181" s="51">
        <v>1858.63</v>
      </c>
      <c r="O181" s="51">
        <v>16220.79</v>
      </c>
      <c r="P181" s="147">
        <f t="shared" si="114"/>
        <v>45107.73000000001</v>
      </c>
      <c r="Q181" s="37">
        <f>(H181-J181)*L181</f>
        <v>4819291.154400005</v>
      </c>
      <c r="R181" s="37">
        <f t="shared" si="115"/>
        <v>1675071.1724000014</v>
      </c>
      <c r="S181" s="37">
        <f t="shared" si="116"/>
        <v>446591.61640000041</v>
      </c>
      <c r="T181" s="37">
        <f t="shared" si="117"/>
        <v>3897531.4212000035</v>
      </c>
      <c r="U181" s="53">
        <f t="shared" si="118"/>
        <v>10838485.364400011</v>
      </c>
      <c r="V181" s="52" t="s">
        <v>47</v>
      </c>
      <c r="W181" s="37"/>
      <c r="X181" s="53"/>
      <c r="Y181" s="40"/>
      <c r="Z181" s="41"/>
    </row>
    <row r="182" spans="1:26" ht="40.5" customHeight="1">
      <c r="A182" s="38"/>
      <c r="B182" s="39"/>
      <c r="C182" s="63"/>
      <c r="D182" s="64" t="s">
        <v>239</v>
      </c>
      <c r="E182" s="65" t="s">
        <v>238</v>
      </c>
      <c r="F182" s="22" t="s">
        <v>38</v>
      </c>
      <c r="G182" s="23" t="s">
        <v>464</v>
      </c>
      <c r="H182" s="52">
        <v>2240.2800000000002</v>
      </c>
      <c r="I182" s="37">
        <v>2240.2800000000002</v>
      </c>
      <c r="J182" s="37">
        <v>2000</v>
      </c>
      <c r="K182" s="53">
        <v>2000</v>
      </c>
      <c r="L182" s="51">
        <v>1675.98</v>
      </c>
      <c r="M182" s="51">
        <v>1511.94</v>
      </c>
      <c r="N182" s="51">
        <v>1131.8900000000001</v>
      </c>
      <c r="O182" s="51">
        <v>2211.9299999999998</v>
      </c>
      <c r="P182" s="147">
        <f t="shared" si="114"/>
        <v>6531.74</v>
      </c>
      <c r="Q182" s="37">
        <f>(H182-J182)*L182</f>
        <v>402704.47440000036</v>
      </c>
      <c r="R182" s="37">
        <f t="shared" si="115"/>
        <v>363288.94320000033</v>
      </c>
      <c r="S182" s="37">
        <f t="shared" si="116"/>
        <v>271970.52920000022</v>
      </c>
      <c r="T182" s="37">
        <f t="shared" si="117"/>
        <v>531482.54040000041</v>
      </c>
      <c r="U182" s="53">
        <f t="shared" si="118"/>
        <v>1569446.4872000015</v>
      </c>
      <c r="V182" s="52" t="s">
        <v>47</v>
      </c>
      <c r="W182" s="37"/>
      <c r="X182" s="53"/>
      <c r="Y182" s="40"/>
      <c r="Z182" s="41"/>
    </row>
    <row r="183" spans="1:26" ht="30.75" customHeight="1">
      <c r="A183" s="38" t="s">
        <v>88</v>
      </c>
      <c r="B183" s="39" t="s">
        <v>237</v>
      </c>
      <c r="C183" s="63" t="s">
        <v>12</v>
      </c>
      <c r="D183" s="148"/>
      <c r="E183" s="64" t="s">
        <v>236</v>
      </c>
      <c r="F183" s="149"/>
      <c r="G183" s="23"/>
      <c r="H183" s="52" t="s">
        <v>47</v>
      </c>
      <c r="I183" s="37" t="s">
        <v>47</v>
      </c>
      <c r="J183" s="37" t="s">
        <v>47</v>
      </c>
      <c r="K183" s="53" t="s">
        <v>47</v>
      </c>
      <c r="L183" s="51">
        <f t="shared" ref="L183:Q183" si="175">SUM(L184)</f>
        <v>411.36</v>
      </c>
      <c r="M183" s="51">
        <f t="shared" si="175"/>
        <v>219.39</v>
      </c>
      <c r="N183" s="51">
        <f t="shared" si="175"/>
        <v>62.68</v>
      </c>
      <c r="O183" s="51">
        <f t="shared" si="175"/>
        <v>376.1</v>
      </c>
      <c r="P183" s="51">
        <f t="shared" si="175"/>
        <v>1069.53</v>
      </c>
      <c r="Q183" s="37">
        <f t="shared" si="175"/>
        <v>809420.73120000004</v>
      </c>
      <c r="R183" s="37">
        <f t="shared" ref="R183" si="176">SUM(R184)</f>
        <v>431687.1213</v>
      </c>
      <c r="S183" s="37">
        <f t="shared" ref="S183" si="177">SUM(S184)</f>
        <v>123333.55560000001</v>
      </c>
      <c r="T183" s="37">
        <f t="shared" ref="T183" si="178">SUM(T184)</f>
        <v>740040.68700000003</v>
      </c>
      <c r="U183" s="37">
        <f t="shared" ref="U183" si="179">SUM(U184)</f>
        <v>2104482.0951</v>
      </c>
      <c r="V183" s="52">
        <v>269806.90999999997</v>
      </c>
      <c r="W183" s="37">
        <f>T183/3</f>
        <v>246680.22900000002</v>
      </c>
      <c r="X183" s="53">
        <f t="shared" si="113"/>
        <v>2620969.2341</v>
      </c>
      <c r="Y183" s="40" t="e">
        <f>#REF!+V183-W183</f>
        <v>#REF!</v>
      </c>
      <c r="Z183" s="41" t="e">
        <f>#REF!+V183-W183</f>
        <v>#REF!</v>
      </c>
    </row>
    <row r="184" spans="1:26" ht="40.5" customHeight="1">
      <c r="A184" s="38"/>
      <c r="B184" s="39"/>
      <c r="C184" s="63"/>
      <c r="D184" s="64" t="s">
        <v>236</v>
      </c>
      <c r="E184" s="65" t="s">
        <v>235</v>
      </c>
      <c r="F184" s="22" t="s">
        <v>234</v>
      </c>
      <c r="G184" s="23" t="s">
        <v>463</v>
      </c>
      <c r="H184" s="52">
        <v>4127.67</v>
      </c>
      <c r="I184" s="37">
        <v>4127.67</v>
      </c>
      <c r="J184" s="37">
        <v>2160</v>
      </c>
      <c r="K184" s="53">
        <v>2160</v>
      </c>
      <c r="L184" s="51">
        <v>411.36</v>
      </c>
      <c r="M184" s="51">
        <v>219.39</v>
      </c>
      <c r="N184" s="51">
        <v>62.68</v>
      </c>
      <c r="O184" s="51">
        <v>376.1</v>
      </c>
      <c r="P184" s="147">
        <f t="shared" si="114"/>
        <v>1069.53</v>
      </c>
      <c r="Q184" s="37">
        <f>(H184-J184)*L184</f>
        <v>809420.73120000004</v>
      </c>
      <c r="R184" s="37">
        <f t="shared" si="115"/>
        <v>431687.1213</v>
      </c>
      <c r="S184" s="37">
        <f t="shared" si="116"/>
        <v>123333.55560000001</v>
      </c>
      <c r="T184" s="37">
        <f t="shared" si="117"/>
        <v>740040.68700000003</v>
      </c>
      <c r="U184" s="53">
        <f t="shared" si="118"/>
        <v>2104482.0951</v>
      </c>
      <c r="V184" s="52" t="s">
        <v>47</v>
      </c>
      <c r="W184" s="37"/>
      <c r="X184" s="53"/>
      <c r="Y184" s="40"/>
      <c r="Z184" s="41"/>
    </row>
    <row r="185" spans="1:26" ht="30.75" customHeight="1">
      <c r="A185" s="38" t="s">
        <v>148</v>
      </c>
      <c r="B185" s="39" t="s">
        <v>233</v>
      </c>
      <c r="C185" s="63" t="s">
        <v>232</v>
      </c>
      <c r="D185" s="148"/>
      <c r="E185" s="64" t="s">
        <v>231</v>
      </c>
      <c r="F185" s="149"/>
      <c r="G185" s="23"/>
      <c r="H185" s="52" t="s">
        <v>47</v>
      </c>
      <c r="I185" s="37" t="s">
        <v>47</v>
      </c>
      <c r="J185" s="37" t="s">
        <v>47</v>
      </c>
      <c r="K185" s="53" t="s">
        <v>47</v>
      </c>
      <c r="L185" s="51">
        <f t="shared" ref="L185:Q185" si="180">SUM(L186)</f>
        <v>2157.5249999999996</v>
      </c>
      <c r="M185" s="51">
        <f t="shared" si="180"/>
        <v>1438.35</v>
      </c>
      <c r="N185" s="51">
        <f t="shared" si="180"/>
        <v>719.17499999999995</v>
      </c>
      <c r="O185" s="51">
        <f t="shared" si="180"/>
        <v>2157.5250000000001</v>
      </c>
      <c r="P185" s="51">
        <f t="shared" si="180"/>
        <v>6472.5749999999989</v>
      </c>
      <c r="Q185" s="37">
        <f t="shared" si="180"/>
        <v>7276986.6209999993</v>
      </c>
      <c r="R185" s="37">
        <f t="shared" ref="R185" si="181">SUM(R186)</f>
        <v>4851324.4139999999</v>
      </c>
      <c r="S185" s="37">
        <f t="shared" ref="S185" si="182">SUM(S186)</f>
        <v>2425662.2069999999</v>
      </c>
      <c r="T185" s="37">
        <f t="shared" ref="T185" si="183">SUM(T186)</f>
        <v>7276986.6210000003</v>
      </c>
      <c r="U185" s="37">
        <f t="shared" ref="U185" si="184">SUM(U186)</f>
        <v>21830959.862999998</v>
      </c>
      <c r="V185" s="52">
        <v>2425662.21</v>
      </c>
      <c r="W185" s="37">
        <f>T185/3</f>
        <v>2425662.2069999999</v>
      </c>
      <c r="X185" s="53">
        <f t="shared" si="113"/>
        <v>26682284.279999997</v>
      </c>
      <c r="Y185" s="40" t="e">
        <f>#REF!+V185-W185</f>
        <v>#REF!</v>
      </c>
      <c r="Z185" s="41" t="e">
        <f>#REF!+V185-W185</f>
        <v>#REF!</v>
      </c>
    </row>
    <row r="186" spans="1:26" ht="40.5" customHeight="1">
      <c r="A186" s="38"/>
      <c r="B186" s="39"/>
      <c r="C186" s="63"/>
      <c r="D186" s="64" t="s">
        <v>231</v>
      </c>
      <c r="E186" s="65" t="s">
        <v>76</v>
      </c>
      <c r="F186" s="22" t="s">
        <v>230</v>
      </c>
      <c r="G186" s="23" t="s">
        <v>463</v>
      </c>
      <c r="H186" s="52">
        <v>5072.84</v>
      </c>
      <c r="I186" s="37">
        <v>5072.84</v>
      </c>
      <c r="J186" s="37">
        <v>1700</v>
      </c>
      <c r="K186" s="53">
        <v>1700</v>
      </c>
      <c r="L186" s="51">
        <v>2157.5249999999996</v>
      </c>
      <c r="M186" s="51">
        <v>1438.35</v>
      </c>
      <c r="N186" s="51">
        <v>719.17499999999995</v>
      </c>
      <c r="O186" s="51">
        <v>2157.5250000000001</v>
      </c>
      <c r="P186" s="147">
        <f t="shared" si="114"/>
        <v>6472.5749999999989</v>
      </c>
      <c r="Q186" s="37">
        <f>(H186-J186)*L186</f>
        <v>7276986.6209999993</v>
      </c>
      <c r="R186" s="37">
        <f t="shared" si="115"/>
        <v>4851324.4139999999</v>
      </c>
      <c r="S186" s="37">
        <f t="shared" si="116"/>
        <v>2425662.2069999999</v>
      </c>
      <c r="T186" s="37">
        <f t="shared" si="117"/>
        <v>7276986.6210000003</v>
      </c>
      <c r="U186" s="53">
        <f t="shared" si="118"/>
        <v>21830959.862999998</v>
      </c>
      <c r="V186" s="52" t="s">
        <v>47</v>
      </c>
      <c r="W186" s="37"/>
      <c r="X186" s="53"/>
      <c r="Y186" s="40"/>
      <c r="Z186" s="41"/>
    </row>
    <row r="187" spans="1:26" ht="30.75" customHeight="1">
      <c r="A187" s="38" t="s">
        <v>94</v>
      </c>
      <c r="B187" s="39" t="s">
        <v>229</v>
      </c>
      <c r="C187" s="63" t="s">
        <v>228</v>
      </c>
      <c r="D187" s="148"/>
      <c r="E187" s="64" t="s">
        <v>226</v>
      </c>
      <c r="F187" s="149"/>
      <c r="G187" s="23"/>
      <c r="H187" s="52" t="s">
        <v>47</v>
      </c>
      <c r="I187" s="37" t="s">
        <v>47</v>
      </c>
      <c r="J187" s="37" t="s">
        <v>47</v>
      </c>
      <c r="K187" s="53" t="s">
        <v>47</v>
      </c>
      <c r="L187" s="51">
        <f t="shared" ref="L187:Q187" si="185">SUM(L188:L190)</f>
        <v>9141.3909999999996</v>
      </c>
      <c r="M187" s="51">
        <f t="shared" si="185"/>
        <v>5725.8</v>
      </c>
      <c r="N187" s="51">
        <f t="shared" si="185"/>
        <v>2357.6999999999998</v>
      </c>
      <c r="O187" s="51">
        <f t="shared" si="185"/>
        <v>8679.1999999999989</v>
      </c>
      <c r="P187" s="51">
        <f t="shared" si="185"/>
        <v>25904.091</v>
      </c>
      <c r="Q187" s="37">
        <f t="shared" si="185"/>
        <v>37537111.035479993</v>
      </c>
      <c r="R187" s="37">
        <f t="shared" ref="R187" si="186">SUM(R188:R190)</f>
        <v>23511738.023999996</v>
      </c>
      <c r="S187" s="37">
        <f t="shared" ref="S187" si="187">SUM(S188:S190)</f>
        <v>9681376.3560000006</v>
      </c>
      <c r="T187" s="37">
        <f t="shared" ref="T187" si="188">SUM(T188:T190)</f>
        <v>35639225.375999995</v>
      </c>
      <c r="U187" s="37">
        <f t="shared" ref="U187" si="189">SUM(U188:U190)</f>
        <v>106369450.79147999</v>
      </c>
      <c r="V187" s="52">
        <v>12489098.07</v>
      </c>
      <c r="W187" s="37">
        <f>T187/3</f>
        <v>11879741.791999998</v>
      </c>
      <c r="X187" s="53">
        <f t="shared" si="113"/>
        <v>130738290.65347999</v>
      </c>
      <c r="Y187" s="40" t="e">
        <f>#REF!+V187-W187</f>
        <v>#REF!</v>
      </c>
      <c r="Z187" s="41" t="e">
        <f>#REF!+V187-W187</f>
        <v>#REF!</v>
      </c>
    </row>
    <row r="188" spans="1:26" ht="40.5" customHeight="1">
      <c r="A188" s="38"/>
      <c r="B188" s="39"/>
      <c r="C188" s="63"/>
      <c r="D188" s="64" t="s">
        <v>226</v>
      </c>
      <c r="E188" s="65" t="s">
        <v>183</v>
      </c>
      <c r="F188" s="22" t="s">
        <v>48</v>
      </c>
      <c r="G188" s="23" t="s">
        <v>463</v>
      </c>
      <c r="H188" s="52">
        <v>5632.11</v>
      </c>
      <c r="I188" s="37">
        <v>5632.11</v>
      </c>
      <c r="J188" s="37">
        <v>1525.83</v>
      </c>
      <c r="K188" s="53">
        <v>1525.83</v>
      </c>
      <c r="L188" s="51">
        <v>8770.6139999999996</v>
      </c>
      <c r="M188" s="51">
        <v>5432.7</v>
      </c>
      <c r="N188" s="51">
        <v>2237</v>
      </c>
      <c r="O188" s="51">
        <v>8235</v>
      </c>
      <c r="P188" s="147">
        <f t="shared" si="114"/>
        <v>24675.313999999998</v>
      </c>
      <c r="Q188" s="37">
        <f>(H188-J188)*L188</f>
        <v>36014596.855919994</v>
      </c>
      <c r="R188" s="37">
        <f t="shared" si="115"/>
        <v>22308187.355999999</v>
      </c>
      <c r="S188" s="37">
        <f t="shared" si="116"/>
        <v>9185748.3599999994</v>
      </c>
      <c r="T188" s="37">
        <f t="shared" si="117"/>
        <v>33815215.799999997</v>
      </c>
      <c r="U188" s="53">
        <f t="shared" si="118"/>
        <v>101323748.37191999</v>
      </c>
      <c r="V188" s="52" t="s">
        <v>47</v>
      </c>
      <c r="W188" s="37"/>
      <c r="X188" s="53"/>
      <c r="Y188" s="40"/>
      <c r="Z188" s="41"/>
    </row>
    <row r="189" spans="1:26" ht="40.5" customHeight="1">
      <c r="A189" s="38"/>
      <c r="B189" s="39"/>
      <c r="C189" s="63"/>
      <c r="D189" s="64" t="s">
        <v>226</v>
      </c>
      <c r="E189" s="65" t="s">
        <v>183</v>
      </c>
      <c r="F189" s="22" t="s">
        <v>227</v>
      </c>
      <c r="G189" s="23" t="s">
        <v>464</v>
      </c>
      <c r="H189" s="52">
        <v>5632.11</v>
      </c>
      <c r="I189" s="37">
        <v>5632.11</v>
      </c>
      <c r="J189" s="37">
        <v>1525.83</v>
      </c>
      <c r="K189" s="53">
        <v>1525.83</v>
      </c>
      <c r="L189" s="51">
        <v>207.45200000000003</v>
      </c>
      <c r="M189" s="51">
        <v>125.6</v>
      </c>
      <c r="N189" s="51">
        <v>51.7</v>
      </c>
      <c r="O189" s="51">
        <v>190.4</v>
      </c>
      <c r="P189" s="147">
        <f t="shared" si="114"/>
        <v>575.15200000000004</v>
      </c>
      <c r="Q189" s="37">
        <f>(H189-J189)*L189</f>
        <v>851855.99856000009</v>
      </c>
      <c r="R189" s="37">
        <f t="shared" si="115"/>
        <v>515748.76799999992</v>
      </c>
      <c r="S189" s="37">
        <f t="shared" si="116"/>
        <v>212294.67600000001</v>
      </c>
      <c r="T189" s="37">
        <f t="shared" si="117"/>
        <v>781835.71199999994</v>
      </c>
      <c r="U189" s="53">
        <f t="shared" si="118"/>
        <v>2361735.1545600002</v>
      </c>
      <c r="V189" s="52" t="s">
        <v>47</v>
      </c>
      <c r="W189" s="37"/>
      <c r="X189" s="53"/>
      <c r="Y189" s="40"/>
      <c r="Z189" s="41"/>
    </row>
    <row r="190" spans="1:26" ht="40.5" customHeight="1">
      <c r="A190" s="38"/>
      <c r="B190" s="39"/>
      <c r="C190" s="63"/>
      <c r="D190" s="64" t="s">
        <v>226</v>
      </c>
      <c r="E190" s="65" t="s">
        <v>183</v>
      </c>
      <c r="F190" s="22" t="s">
        <v>225</v>
      </c>
      <c r="G190" s="23" t="s">
        <v>464</v>
      </c>
      <c r="H190" s="52">
        <v>5632.11</v>
      </c>
      <c r="I190" s="37">
        <v>5632.11</v>
      </c>
      <c r="J190" s="37">
        <v>1525.83</v>
      </c>
      <c r="K190" s="53">
        <v>1525.83</v>
      </c>
      <c r="L190" s="51">
        <v>163.32499999999999</v>
      </c>
      <c r="M190" s="51">
        <v>167.5</v>
      </c>
      <c r="N190" s="51">
        <v>69</v>
      </c>
      <c r="O190" s="51">
        <v>253.8</v>
      </c>
      <c r="P190" s="147">
        <f t="shared" si="114"/>
        <v>653.625</v>
      </c>
      <c r="Q190" s="37">
        <f>(H190-J190)*L190</f>
        <v>670658.18099999987</v>
      </c>
      <c r="R190" s="37">
        <f t="shared" si="115"/>
        <v>687801.89999999991</v>
      </c>
      <c r="S190" s="37">
        <f t="shared" si="116"/>
        <v>283333.32</v>
      </c>
      <c r="T190" s="37">
        <f t="shared" si="117"/>
        <v>1042173.8639999999</v>
      </c>
      <c r="U190" s="53">
        <f t="shared" si="118"/>
        <v>2683967.2649999997</v>
      </c>
      <c r="V190" s="52" t="s">
        <v>47</v>
      </c>
      <c r="W190" s="37"/>
      <c r="X190" s="53"/>
      <c r="Y190" s="40"/>
      <c r="Z190" s="41"/>
    </row>
    <row r="191" spans="1:26" ht="30.75" customHeight="1">
      <c r="A191" s="38" t="s">
        <v>88</v>
      </c>
      <c r="B191" s="39" t="s">
        <v>224</v>
      </c>
      <c r="C191" s="63" t="s">
        <v>223</v>
      </c>
      <c r="D191" s="148"/>
      <c r="E191" s="64" t="s">
        <v>219</v>
      </c>
      <c r="F191" s="149"/>
      <c r="G191" s="23"/>
      <c r="H191" s="52" t="s">
        <v>47</v>
      </c>
      <c r="I191" s="37" t="s">
        <v>47</v>
      </c>
      <c r="J191" s="37" t="s">
        <v>47</v>
      </c>
      <c r="K191" s="53" t="s">
        <v>47</v>
      </c>
      <c r="L191" s="51">
        <f t="shared" ref="L191:Q191" si="190">SUM(L192:L195)</f>
        <v>2406.5540000000001</v>
      </c>
      <c r="M191" s="51">
        <f t="shared" si="190"/>
        <v>1565.9999999999998</v>
      </c>
      <c r="N191" s="51">
        <f t="shared" si="190"/>
        <v>783</v>
      </c>
      <c r="O191" s="51">
        <f t="shared" si="190"/>
        <v>2349</v>
      </c>
      <c r="P191" s="51">
        <f t="shared" si="190"/>
        <v>7104.5540000000001</v>
      </c>
      <c r="Q191" s="37">
        <f t="shared" si="190"/>
        <v>14229015.7894</v>
      </c>
      <c r="R191" s="37">
        <f t="shared" ref="R191" si="191">SUM(R192:R195)</f>
        <v>9270543.5271199998</v>
      </c>
      <c r="S191" s="37">
        <f t="shared" ref="S191" si="192">SUM(S192:S195)</f>
        <v>4635271.7635599999</v>
      </c>
      <c r="T191" s="37">
        <f t="shared" ref="T191" si="193">SUM(T192:T195)</f>
        <v>13905814.308160001</v>
      </c>
      <c r="U191" s="37">
        <f t="shared" ref="U191" si="194">SUM(U192:U195)</f>
        <v>42040645.38824001</v>
      </c>
      <c r="V191" s="52">
        <v>4748598.1399999997</v>
      </c>
      <c r="W191" s="37">
        <f>T191/3</f>
        <v>4635271.4360533338</v>
      </c>
      <c r="X191" s="53">
        <f t="shared" si="113"/>
        <v>51424514.964293346</v>
      </c>
      <c r="Y191" s="40" t="e">
        <f>#REF!+V191-W191</f>
        <v>#REF!</v>
      </c>
      <c r="Z191" s="41" t="e">
        <f>#REF!+V191-W191</f>
        <v>#REF!</v>
      </c>
    </row>
    <row r="192" spans="1:26" ht="38.25" customHeight="1">
      <c r="A192" s="38"/>
      <c r="B192" s="39"/>
      <c r="C192" s="63"/>
      <c r="D192" s="64" t="s">
        <v>219</v>
      </c>
      <c r="E192" s="65" t="s">
        <v>60</v>
      </c>
      <c r="F192" s="22" t="s">
        <v>222</v>
      </c>
      <c r="G192" s="23" t="s">
        <v>463</v>
      </c>
      <c r="H192" s="52">
        <v>6902.3</v>
      </c>
      <c r="I192" s="37">
        <v>6902.3</v>
      </c>
      <c r="J192" s="37">
        <v>1612.5</v>
      </c>
      <c r="K192" s="53">
        <v>1612.5</v>
      </c>
      <c r="L192" s="51">
        <v>1198.2180000000001</v>
      </c>
      <c r="M192" s="51">
        <v>773.8</v>
      </c>
      <c r="N192" s="51">
        <v>386.9</v>
      </c>
      <c r="O192" s="51">
        <v>1160.7</v>
      </c>
      <c r="P192" s="147">
        <f t="shared" si="114"/>
        <v>3519.6180000000004</v>
      </c>
      <c r="Q192" s="37">
        <f>(H192-J192)*L192</f>
        <v>6338333.5764000006</v>
      </c>
      <c r="R192" s="37">
        <f t="shared" si="115"/>
        <v>4093247.2399999998</v>
      </c>
      <c r="S192" s="37">
        <f t="shared" si="116"/>
        <v>2046623.6199999999</v>
      </c>
      <c r="T192" s="37">
        <f t="shared" si="117"/>
        <v>6139870.8600000003</v>
      </c>
      <c r="U192" s="53">
        <f t="shared" si="118"/>
        <v>18618075.296399999</v>
      </c>
      <c r="V192" s="52" t="s">
        <v>47</v>
      </c>
      <c r="W192" s="37"/>
      <c r="X192" s="53"/>
      <c r="Y192" s="40"/>
      <c r="Z192" s="41"/>
    </row>
    <row r="193" spans="1:26" ht="38.25" customHeight="1">
      <c r="A193" s="38"/>
      <c r="B193" s="39"/>
      <c r="C193" s="63"/>
      <c r="D193" s="64" t="s">
        <v>219</v>
      </c>
      <c r="E193" s="65" t="s">
        <v>60</v>
      </c>
      <c r="F193" s="22" t="s">
        <v>221</v>
      </c>
      <c r="G193" s="23" t="s">
        <v>463</v>
      </c>
      <c r="H193" s="52">
        <v>9188.35</v>
      </c>
      <c r="I193" s="37">
        <v>9188.35</v>
      </c>
      <c r="J193" s="37">
        <v>1980</v>
      </c>
      <c r="K193" s="53">
        <v>1980</v>
      </c>
      <c r="L193" s="51">
        <v>374.33100000000002</v>
      </c>
      <c r="M193" s="51">
        <v>249.55600000000001</v>
      </c>
      <c r="N193" s="51">
        <v>124.77800000000001</v>
      </c>
      <c r="O193" s="51">
        <v>374.33300000000003</v>
      </c>
      <c r="P193" s="147">
        <f t="shared" si="114"/>
        <v>1122.998</v>
      </c>
      <c r="Q193" s="37">
        <f>(H193-J193)*L193</f>
        <v>2698308.8638500003</v>
      </c>
      <c r="R193" s="37">
        <f t="shared" si="115"/>
        <v>1798886.9926000002</v>
      </c>
      <c r="S193" s="37">
        <f t="shared" si="116"/>
        <v>899443.49630000012</v>
      </c>
      <c r="T193" s="37">
        <f t="shared" si="117"/>
        <v>2698323.2805500003</v>
      </c>
      <c r="U193" s="53">
        <f t="shared" si="118"/>
        <v>8094962.6333000008</v>
      </c>
      <c r="V193" s="52" t="s">
        <v>47</v>
      </c>
      <c r="W193" s="37"/>
      <c r="X193" s="53"/>
      <c r="Y193" s="40"/>
      <c r="Z193" s="41"/>
    </row>
    <row r="194" spans="1:26" ht="38.25" customHeight="1">
      <c r="A194" s="38"/>
      <c r="B194" s="39"/>
      <c r="C194" s="63"/>
      <c r="D194" s="64" t="s">
        <v>219</v>
      </c>
      <c r="E194" s="65" t="s">
        <v>60</v>
      </c>
      <c r="F194" s="22" t="s">
        <v>220</v>
      </c>
      <c r="G194" s="23" t="s">
        <v>463</v>
      </c>
      <c r="H194" s="52">
        <v>8205.83</v>
      </c>
      <c r="I194" s="37">
        <v>8205.83</v>
      </c>
      <c r="J194" s="37">
        <v>1980</v>
      </c>
      <c r="K194" s="53">
        <v>1980</v>
      </c>
      <c r="L194" s="51">
        <v>758.505</v>
      </c>
      <c r="M194" s="51">
        <v>505.755</v>
      </c>
      <c r="N194" s="51">
        <v>252.87799999999999</v>
      </c>
      <c r="O194" s="51">
        <v>758.63300000000004</v>
      </c>
      <c r="P194" s="147">
        <f t="shared" si="114"/>
        <v>2275.7709999999997</v>
      </c>
      <c r="Q194" s="37">
        <f>(H194-J194)*L194</f>
        <v>4722323.1841500001</v>
      </c>
      <c r="R194" s="37">
        <f t="shared" si="115"/>
        <v>3148744.6516499999</v>
      </c>
      <c r="S194" s="37">
        <f t="shared" si="116"/>
        <v>1574375.4387399999</v>
      </c>
      <c r="T194" s="37">
        <f t="shared" si="117"/>
        <v>4723120.0903900005</v>
      </c>
      <c r="U194" s="53">
        <f t="shared" si="118"/>
        <v>14168563.36493</v>
      </c>
      <c r="V194" s="52" t="s">
        <v>47</v>
      </c>
      <c r="W194" s="37"/>
      <c r="X194" s="53"/>
      <c r="Y194" s="40"/>
      <c r="Z194" s="41"/>
    </row>
    <row r="195" spans="1:26" ht="38.25" customHeight="1">
      <c r="A195" s="38"/>
      <c r="B195" s="39"/>
      <c r="C195" s="63"/>
      <c r="D195" s="64" t="s">
        <v>219</v>
      </c>
      <c r="E195" s="65" t="s">
        <v>60</v>
      </c>
      <c r="F195" s="22" t="s">
        <v>218</v>
      </c>
      <c r="G195" s="23" t="s">
        <v>464</v>
      </c>
      <c r="H195" s="52">
        <v>8205.83</v>
      </c>
      <c r="I195" s="37">
        <v>8205.83</v>
      </c>
      <c r="J195" s="37">
        <v>1980</v>
      </c>
      <c r="K195" s="53">
        <v>1980</v>
      </c>
      <c r="L195" s="51">
        <v>75.5</v>
      </c>
      <c r="M195" s="51">
        <v>36.889000000000003</v>
      </c>
      <c r="N195" s="51">
        <v>18.443999999999999</v>
      </c>
      <c r="O195" s="51">
        <v>55.334000000000003</v>
      </c>
      <c r="P195" s="147">
        <f t="shared" si="114"/>
        <v>186.167</v>
      </c>
      <c r="Q195" s="37">
        <f>(H195-J195)*L195</f>
        <v>470050.16499999998</v>
      </c>
      <c r="R195" s="37">
        <f t="shared" si="115"/>
        <v>229664.64287000001</v>
      </c>
      <c r="S195" s="37">
        <f t="shared" si="116"/>
        <v>114829.20851999999</v>
      </c>
      <c r="T195" s="37">
        <f t="shared" si="117"/>
        <v>344500.07722000004</v>
      </c>
      <c r="U195" s="53">
        <f t="shared" si="118"/>
        <v>1159044.0936100001</v>
      </c>
      <c r="V195" s="52" t="s">
        <v>47</v>
      </c>
      <c r="W195" s="37"/>
      <c r="X195" s="53"/>
      <c r="Y195" s="40"/>
      <c r="Z195" s="41"/>
    </row>
    <row r="196" spans="1:26" ht="30.75" customHeight="1">
      <c r="A196" s="38" t="s">
        <v>88</v>
      </c>
      <c r="B196" s="39" t="s">
        <v>217</v>
      </c>
      <c r="C196" s="63" t="s">
        <v>216</v>
      </c>
      <c r="D196" s="148"/>
      <c r="E196" s="64" t="s">
        <v>215</v>
      </c>
      <c r="F196" s="149"/>
      <c r="G196" s="23"/>
      <c r="H196" s="52" t="s">
        <v>47</v>
      </c>
      <c r="I196" s="37" t="s">
        <v>47</v>
      </c>
      <c r="J196" s="37" t="s">
        <v>47</v>
      </c>
      <c r="K196" s="53" t="s">
        <v>47</v>
      </c>
      <c r="L196" s="51">
        <f t="shared" ref="L196:Q196" si="195">SUM(L197:L199)</f>
        <v>6177.75</v>
      </c>
      <c r="M196" s="51">
        <f t="shared" si="195"/>
        <v>4519.04</v>
      </c>
      <c r="N196" s="51">
        <f t="shared" si="195"/>
        <v>2259.4899999999998</v>
      </c>
      <c r="O196" s="51">
        <f t="shared" si="195"/>
        <v>6778.56</v>
      </c>
      <c r="P196" s="51">
        <f t="shared" si="195"/>
        <v>19734.84</v>
      </c>
      <c r="Q196" s="37">
        <f t="shared" si="195"/>
        <v>35433488.546799995</v>
      </c>
      <c r="R196" s="37">
        <f t="shared" ref="R196" si="196">SUM(R197:R199)</f>
        <v>23946922.073200002</v>
      </c>
      <c r="S196" s="37">
        <f t="shared" ref="S196" si="197">SUM(S197:S199)</f>
        <v>11973200.444600001</v>
      </c>
      <c r="T196" s="37">
        <f t="shared" ref="T196" si="198">SUM(T197:T199)</f>
        <v>35920383.109800003</v>
      </c>
      <c r="U196" s="37">
        <f t="shared" ref="U196" si="199">SUM(U197:U199)</f>
        <v>107273994.17439999</v>
      </c>
      <c r="V196" s="52">
        <v>11644430.310000001</v>
      </c>
      <c r="W196" s="37">
        <f>T196/3</f>
        <v>11973461.036600001</v>
      </c>
      <c r="X196" s="53">
        <f t="shared" si="113"/>
        <v>130891885.521</v>
      </c>
      <c r="Y196" s="40" t="e">
        <f>#REF!+V196-W196</f>
        <v>#REF!</v>
      </c>
      <c r="Z196" s="41" t="e">
        <f>#REF!+V196-W196</f>
        <v>#REF!</v>
      </c>
    </row>
    <row r="197" spans="1:26" ht="40.5" customHeight="1">
      <c r="A197" s="38"/>
      <c r="B197" s="39"/>
      <c r="C197" s="63"/>
      <c r="D197" s="64" t="s">
        <v>215</v>
      </c>
      <c r="E197" s="65" t="s">
        <v>54</v>
      </c>
      <c r="F197" s="22" t="s">
        <v>214</v>
      </c>
      <c r="G197" s="23" t="s">
        <v>463</v>
      </c>
      <c r="H197" s="52">
        <v>10602.4</v>
      </c>
      <c r="I197" s="37">
        <v>10602.4</v>
      </c>
      <c r="J197" s="37">
        <v>1916</v>
      </c>
      <c r="K197" s="53">
        <v>1916</v>
      </c>
      <c r="L197" s="51">
        <v>3911.3</v>
      </c>
      <c r="M197" s="51">
        <v>2615.84</v>
      </c>
      <c r="N197" s="51">
        <v>1307.95</v>
      </c>
      <c r="O197" s="51">
        <v>3923.76</v>
      </c>
      <c r="P197" s="147">
        <f t="shared" si="114"/>
        <v>11758.85</v>
      </c>
      <c r="Q197" s="37">
        <f>(H197-J197)*L197</f>
        <v>33975116.32</v>
      </c>
      <c r="R197" s="37">
        <f t="shared" si="115"/>
        <v>22722232.576000001</v>
      </c>
      <c r="S197" s="37">
        <f t="shared" si="116"/>
        <v>11361376.880000001</v>
      </c>
      <c r="T197" s="37">
        <f t="shared" si="117"/>
        <v>34083348.864</v>
      </c>
      <c r="U197" s="53">
        <f t="shared" si="118"/>
        <v>102142074.63999999</v>
      </c>
      <c r="V197" s="52" t="s">
        <v>47</v>
      </c>
      <c r="W197" s="37"/>
      <c r="X197" s="53"/>
      <c r="Y197" s="40"/>
      <c r="Z197" s="41"/>
    </row>
    <row r="198" spans="1:26" ht="40.5" customHeight="1">
      <c r="A198" s="38"/>
      <c r="B198" s="39"/>
      <c r="C198" s="63"/>
      <c r="D198" s="64" t="s">
        <v>215</v>
      </c>
      <c r="E198" s="65" t="s">
        <v>54</v>
      </c>
      <c r="F198" s="22" t="s">
        <v>214</v>
      </c>
      <c r="G198" s="23" t="s">
        <v>464</v>
      </c>
      <c r="H198" s="52">
        <v>10602.4</v>
      </c>
      <c r="I198" s="37">
        <v>10602.4</v>
      </c>
      <c r="J198" s="37">
        <v>1916</v>
      </c>
      <c r="K198" s="53">
        <v>1916</v>
      </c>
      <c r="L198" s="51">
        <v>142.11000000000001</v>
      </c>
      <c r="M198" s="51">
        <v>119.34</v>
      </c>
      <c r="N198" s="51">
        <v>59.61</v>
      </c>
      <c r="O198" s="51">
        <v>179.01</v>
      </c>
      <c r="P198" s="147">
        <f t="shared" si="114"/>
        <v>500.07000000000005</v>
      </c>
      <c r="Q198" s="37">
        <f>(H198-J198)*L198</f>
        <v>1234424.304</v>
      </c>
      <c r="R198" s="37">
        <f t="shared" si="115"/>
        <v>1036634.976</v>
      </c>
      <c r="S198" s="37">
        <f t="shared" si="116"/>
        <v>517796.30399999995</v>
      </c>
      <c r="T198" s="37">
        <f t="shared" si="117"/>
        <v>1554952.4639999999</v>
      </c>
      <c r="U198" s="53">
        <f t="shared" si="118"/>
        <v>4343808.0480000004</v>
      </c>
      <c r="V198" s="52" t="s">
        <v>47</v>
      </c>
      <c r="W198" s="37"/>
      <c r="X198" s="53"/>
      <c r="Y198" s="40"/>
      <c r="Z198" s="41"/>
    </row>
    <row r="199" spans="1:26" ht="40.5" customHeight="1">
      <c r="A199" s="38"/>
      <c r="B199" s="39"/>
      <c r="C199" s="63"/>
      <c r="D199" s="64" t="s">
        <v>215</v>
      </c>
      <c r="E199" s="65" t="s">
        <v>54</v>
      </c>
      <c r="F199" s="22" t="s">
        <v>214</v>
      </c>
      <c r="G199" s="23" t="s">
        <v>44</v>
      </c>
      <c r="H199" s="52">
        <v>173</v>
      </c>
      <c r="I199" s="37">
        <v>173</v>
      </c>
      <c r="J199" s="37">
        <v>67.58</v>
      </c>
      <c r="K199" s="53">
        <v>67.58</v>
      </c>
      <c r="L199" s="51">
        <v>2124.34</v>
      </c>
      <c r="M199" s="51">
        <v>1783.86</v>
      </c>
      <c r="N199" s="51">
        <v>891.93</v>
      </c>
      <c r="O199" s="51">
        <v>2675.79</v>
      </c>
      <c r="P199" s="147">
        <f t="shared" si="114"/>
        <v>7475.92</v>
      </c>
      <c r="Q199" s="37">
        <f>(H199-J199)*L199</f>
        <v>223947.92280000003</v>
      </c>
      <c r="R199" s="37">
        <f t="shared" si="115"/>
        <v>188054.52119999999</v>
      </c>
      <c r="S199" s="37">
        <f t="shared" si="116"/>
        <v>94027.260599999994</v>
      </c>
      <c r="T199" s="37">
        <f t="shared" si="117"/>
        <v>282081.7818</v>
      </c>
      <c r="U199" s="53">
        <f t="shared" si="118"/>
        <v>788111.48640000005</v>
      </c>
      <c r="V199" s="52" t="s">
        <v>47</v>
      </c>
      <c r="W199" s="37"/>
      <c r="X199" s="53"/>
      <c r="Y199" s="40"/>
      <c r="Z199" s="41"/>
    </row>
    <row r="200" spans="1:26" ht="30.75" customHeight="1">
      <c r="A200" s="38" t="s">
        <v>154</v>
      </c>
      <c r="B200" s="39" t="s">
        <v>213</v>
      </c>
      <c r="C200" s="63" t="s">
        <v>212</v>
      </c>
      <c r="D200" s="148"/>
      <c r="E200" s="64" t="s">
        <v>210</v>
      </c>
      <c r="F200" s="149"/>
      <c r="G200" s="23"/>
      <c r="H200" s="52" t="s">
        <v>47</v>
      </c>
      <c r="I200" s="37" t="s">
        <v>47</v>
      </c>
      <c r="J200" s="37" t="s">
        <v>47</v>
      </c>
      <c r="K200" s="53" t="s">
        <v>47</v>
      </c>
      <c r="L200" s="51">
        <f t="shared" ref="L200:Q200" si="200">SUM(L201:L202)</f>
        <v>1037.3969999999999</v>
      </c>
      <c r="M200" s="51">
        <f t="shared" si="200"/>
        <v>700.32300000000009</v>
      </c>
      <c r="N200" s="51">
        <f t="shared" si="200"/>
        <v>348.05700000000002</v>
      </c>
      <c r="O200" s="51">
        <f t="shared" si="200"/>
        <v>1052.4769999999999</v>
      </c>
      <c r="P200" s="51">
        <f t="shared" si="200"/>
        <v>3138.2539999999999</v>
      </c>
      <c r="Q200" s="37">
        <f t="shared" si="200"/>
        <v>4717509.0972300004</v>
      </c>
      <c r="R200" s="37">
        <f t="shared" ref="R200" si="201">SUM(R201:R202)</f>
        <v>3185082.0334900003</v>
      </c>
      <c r="S200" s="37">
        <f t="shared" ref="S200" si="202">SUM(S201:S202)</f>
        <v>1582934.64573</v>
      </c>
      <c r="T200" s="37">
        <f t="shared" ref="T200" si="203">SUM(T201:T202)</f>
        <v>4786652.2842999995</v>
      </c>
      <c r="U200" s="37">
        <f t="shared" ref="U200" si="204">SUM(U201:U202)</f>
        <v>14272178.06075</v>
      </c>
      <c r="V200" s="52">
        <v>1596974.74</v>
      </c>
      <c r="W200" s="37">
        <f>T200/3</f>
        <v>1595550.7614333332</v>
      </c>
      <c r="X200" s="53">
        <f t="shared" ref="X200:X262" si="205">U200+V200+W200</f>
        <v>17464703.562183335</v>
      </c>
      <c r="Y200" s="40" t="e">
        <f>#REF!+V200-W200</f>
        <v>#REF!</v>
      </c>
      <c r="Z200" s="41" t="e">
        <f>#REF!+V200-W200</f>
        <v>#REF!</v>
      </c>
    </row>
    <row r="201" spans="1:26" ht="38.25" customHeight="1">
      <c r="A201" s="38"/>
      <c r="B201" s="39"/>
      <c r="C201" s="63"/>
      <c r="D201" s="64" t="s">
        <v>210</v>
      </c>
      <c r="E201" s="65" t="s">
        <v>105</v>
      </c>
      <c r="F201" s="22" t="s">
        <v>211</v>
      </c>
      <c r="G201" s="23" t="s">
        <v>463</v>
      </c>
      <c r="H201" s="52">
        <v>6406.38</v>
      </c>
      <c r="I201" s="37">
        <v>6406.38</v>
      </c>
      <c r="J201" s="37">
        <v>1874</v>
      </c>
      <c r="K201" s="53">
        <v>1874</v>
      </c>
      <c r="L201" s="51">
        <v>542.88</v>
      </c>
      <c r="M201" s="51">
        <v>353.84800000000001</v>
      </c>
      <c r="N201" s="51">
        <v>176.97</v>
      </c>
      <c r="O201" s="51">
        <v>532.81299999999999</v>
      </c>
      <c r="P201" s="147">
        <f t="shared" ref="P201:P263" si="206">L201+M201+N201+O201</f>
        <v>1606.511</v>
      </c>
      <c r="Q201" s="37">
        <f>(H201-J201)*L201</f>
        <v>2460538.4544000002</v>
      </c>
      <c r="R201" s="37">
        <f t="shared" ref="R201:R263" si="207">(H201-J201)*M201</f>
        <v>1603773.5982400002</v>
      </c>
      <c r="S201" s="37">
        <f t="shared" ref="S201:S263" si="208">(I201-K201)*N201</f>
        <v>802095.28859999997</v>
      </c>
      <c r="T201" s="37">
        <f t="shared" ref="T201:T263" si="209">(I201-K201)*O201</f>
        <v>2414910.9849399999</v>
      </c>
      <c r="U201" s="53">
        <f t="shared" ref="U201:U263" si="210">R201+S201+T201+Q201</f>
        <v>7281318.3261800008</v>
      </c>
      <c r="V201" s="52" t="s">
        <v>47</v>
      </c>
      <c r="W201" s="37"/>
      <c r="X201" s="53"/>
      <c r="Y201" s="40"/>
      <c r="Z201" s="41"/>
    </row>
    <row r="202" spans="1:26" ht="38.25" customHeight="1">
      <c r="A202" s="38"/>
      <c r="B202" s="39"/>
      <c r="C202" s="63"/>
      <c r="D202" s="64" t="s">
        <v>210</v>
      </c>
      <c r="E202" s="65" t="s">
        <v>105</v>
      </c>
      <c r="F202" s="22" t="s">
        <v>209</v>
      </c>
      <c r="G202" s="23" t="s">
        <v>463</v>
      </c>
      <c r="H202" s="52">
        <v>6623.99</v>
      </c>
      <c r="I202" s="37">
        <v>6623.99</v>
      </c>
      <c r="J202" s="37">
        <v>2060</v>
      </c>
      <c r="K202" s="53">
        <v>2060</v>
      </c>
      <c r="L202" s="51">
        <v>494.517</v>
      </c>
      <c r="M202" s="51">
        <v>346.47500000000002</v>
      </c>
      <c r="N202" s="51">
        <v>171.08699999999999</v>
      </c>
      <c r="O202" s="51">
        <v>519.66399999999999</v>
      </c>
      <c r="P202" s="147">
        <f t="shared" si="206"/>
        <v>1531.7429999999999</v>
      </c>
      <c r="Q202" s="37">
        <f>(H202-J202)*L202</f>
        <v>2256970.6428299998</v>
      </c>
      <c r="R202" s="37">
        <f t="shared" si="207"/>
        <v>1581308.4352500001</v>
      </c>
      <c r="S202" s="37">
        <f t="shared" si="208"/>
        <v>780839.3571299999</v>
      </c>
      <c r="T202" s="37">
        <f t="shared" si="209"/>
        <v>2371741.2993599996</v>
      </c>
      <c r="U202" s="53">
        <f t="shared" si="210"/>
        <v>6990859.7345699985</v>
      </c>
      <c r="V202" s="52" t="s">
        <v>47</v>
      </c>
      <c r="W202" s="37"/>
      <c r="X202" s="53"/>
      <c r="Y202" s="40"/>
      <c r="Z202" s="41"/>
    </row>
    <row r="203" spans="1:26" ht="30.75" customHeight="1">
      <c r="A203" s="38" t="s">
        <v>88</v>
      </c>
      <c r="B203" s="39" t="s">
        <v>208</v>
      </c>
      <c r="C203" s="63" t="s">
        <v>207</v>
      </c>
      <c r="D203" s="148"/>
      <c r="E203" s="64" t="s">
        <v>206</v>
      </c>
      <c r="F203" s="149"/>
      <c r="G203" s="23"/>
      <c r="H203" s="52" t="s">
        <v>47</v>
      </c>
      <c r="I203" s="37" t="s">
        <v>47</v>
      </c>
      <c r="J203" s="37" t="s">
        <v>47</v>
      </c>
      <c r="K203" s="53" t="s">
        <v>47</v>
      </c>
      <c r="L203" s="51">
        <f t="shared" ref="L203:Q203" si="211">SUM(L204)</f>
        <v>689.50699999999995</v>
      </c>
      <c r="M203" s="51">
        <f t="shared" si="211"/>
        <v>292.97000000000003</v>
      </c>
      <c r="N203" s="51">
        <f t="shared" si="211"/>
        <v>113.52</v>
      </c>
      <c r="O203" s="51">
        <f t="shared" si="211"/>
        <v>635.15</v>
      </c>
      <c r="P203" s="51">
        <f t="shared" si="211"/>
        <v>1731.1469999999999</v>
      </c>
      <c r="Q203" s="37">
        <f t="shared" si="211"/>
        <v>1814134.2874200002</v>
      </c>
      <c r="R203" s="37">
        <f t="shared" ref="R203" si="212">SUM(R204)</f>
        <v>770821.64820000017</v>
      </c>
      <c r="S203" s="37">
        <f t="shared" ref="S203" si="213">SUM(S204)</f>
        <v>298677.93120000005</v>
      </c>
      <c r="T203" s="37">
        <f t="shared" ref="T203" si="214">SUM(T204)</f>
        <v>1671117.7590000001</v>
      </c>
      <c r="U203" s="37">
        <f t="shared" ref="U203" si="215">SUM(U204)</f>
        <v>4554751.6258200007</v>
      </c>
      <c r="V203" s="52">
        <v>459608.36</v>
      </c>
      <c r="W203" s="37">
        <f>T203/3</f>
        <v>557039.25300000003</v>
      </c>
      <c r="X203" s="53">
        <f t="shared" si="205"/>
        <v>5571399.2388200015</v>
      </c>
      <c r="Y203" s="40" t="e">
        <f>#REF!+V203-W203</f>
        <v>#REF!</v>
      </c>
      <c r="Z203" s="41" t="e">
        <f>#REF!+V203-W203</f>
        <v>#REF!</v>
      </c>
    </row>
    <row r="204" spans="1:26" ht="39" customHeight="1">
      <c r="A204" s="38"/>
      <c r="B204" s="39"/>
      <c r="C204" s="63"/>
      <c r="D204" s="64" t="s">
        <v>206</v>
      </c>
      <c r="E204" s="65" t="s">
        <v>140</v>
      </c>
      <c r="F204" s="22" t="s">
        <v>205</v>
      </c>
      <c r="G204" s="23" t="s">
        <v>463</v>
      </c>
      <c r="H204" s="52">
        <v>4560.0600000000004</v>
      </c>
      <c r="I204" s="37">
        <v>4560.0600000000004</v>
      </c>
      <c r="J204" s="37">
        <v>1929</v>
      </c>
      <c r="K204" s="53">
        <v>1929</v>
      </c>
      <c r="L204" s="51">
        <v>689.50699999999995</v>
      </c>
      <c r="M204" s="51">
        <v>292.97000000000003</v>
      </c>
      <c r="N204" s="51">
        <v>113.52</v>
      </c>
      <c r="O204" s="51">
        <v>635.15</v>
      </c>
      <c r="P204" s="147">
        <f t="shared" si="206"/>
        <v>1731.1469999999999</v>
      </c>
      <c r="Q204" s="37">
        <f>(H204-J204)*L204</f>
        <v>1814134.2874200002</v>
      </c>
      <c r="R204" s="37">
        <f t="shared" si="207"/>
        <v>770821.64820000017</v>
      </c>
      <c r="S204" s="37">
        <f t="shared" si="208"/>
        <v>298677.93120000005</v>
      </c>
      <c r="T204" s="37">
        <f t="shared" si="209"/>
        <v>1671117.7590000001</v>
      </c>
      <c r="U204" s="53">
        <f t="shared" si="210"/>
        <v>4554751.6258200007</v>
      </c>
      <c r="V204" s="52" t="s">
        <v>47</v>
      </c>
      <c r="W204" s="37"/>
      <c r="X204" s="53"/>
      <c r="Y204" s="40"/>
      <c r="Z204" s="41"/>
    </row>
    <row r="205" spans="1:26" ht="30.75" customHeight="1">
      <c r="A205" s="38" t="s">
        <v>88</v>
      </c>
      <c r="B205" s="39" t="s">
        <v>204</v>
      </c>
      <c r="C205" s="63" t="s">
        <v>203</v>
      </c>
      <c r="D205" s="148"/>
      <c r="E205" s="64" t="s">
        <v>202</v>
      </c>
      <c r="F205" s="149"/>
      <c r="G205" s="23"/>
      <c r="H205" s="52" t="s">
        <v>47</v>
      </c>
      <c r="I205" s="37" t="s">
        <v>47</v>
      </c>
      <c r="J205" s="37" t="s">
        <v>47</v>
      </c>
      <c r="K205" s="53" t="s">
        <v>47</v>
      </c>
      <c r="L205" s="51">
        <f t="shared" ref="L205:Q205" si="216">SUM(L206)</f>
        <v>769.81000000000006</v>
      </c>
      <c r="M205" s="51">
        <f t="shared" si="216"/>
        <v>450</v>
      </c>
      <c r="N205" s="51">
        <f t="shared" si="216"/>
        <v>185</v>
      </c>
      <c r="O205" s="51">
        <f t="shared" si="216"/>
        <v>660.1</v>
      </c>
      <c r="P205" s="51">
        <f t="shared" si="216"/>
        <v>2064.91</v>
      </c>
      <c r="Q205" s="37">
        <f t="shared" si="216"/>
        <v>3032589.514</v>
      </c>
      <c r="R205" s="37">
        <f t="shared" ref="R205" si="217">SUM(R206)</f>
        <v>1772729.9999999998</v>
      </c>
      <c r="S205" s="37">
        <f t="shared" ref="S205" si="218">SUM(S206)</f>
        <v>728788.99999999988</v>
      </c>
      <c r="T205" s="37">
        <f t="shared" ref="T205" si="219">SUM(T206)</f>
        <v>2600397.94</v>
      </c>
      <c r="U205" s="37">
        <f t="shared" ref="U205" si="220">SUM(U206)</f>
        <v>8134506.4539999999</v>
      </c>
      <c r="V205" s="52">
        <v>965286.94</v>
      </c>
      <c r="W205" s="37">
        <f>T205/3</f>
        <v>866799.31333333335</v>
      </c>
      <c r="X205" s="53">
        <f t="shared" si="205"/>
        <v>9966592.7073333319</v>
      </c>
      <c r="Y205" s="40" t="e">
        <f>#REF!+V205-W205</f>
        <v>#REF!</v>
      </c>
      <c r="Z205" s="41" t="e">
        <f>#REF!+V205-W205</f>
        <v>#REF!</v>
      </c>
    </row>
    <row r="206" spans="1:26" ht="39" customHeight="1">
      <c r="A206" s="38"/>
      <c r="B206" s="39"/>
      <c r="C206" s="63"/>
      <c r="D206" s="64" t="s">
        <v>202</v>
      </c>
      <c r="E206" s="65" t="s">
        <v>76</v>
      </c>
      <c r="F206" s="22" t="s">
        <v>201</v>
      </c>
      <c r="G206" s="23" t="s">
        <v>463</v>
      </c>
      <c r="H206" s="52">
        <v>5683.4</v>
      </c>
      <c r="I206" s="37">
        <v>5683.4</v>
      </c>
      <c r="J206" s="37">
        <v>1744</v>
      </c>
      <c r="K206" s="53">
        <v>1744</v>
      </c>
      <c r="L206" s="51">
        <v>769.81000000000006</v>
      </c>
      <c r="M206" s="51">
        <v>450</v>
      </c>
      <c r="N206" s="51">
        <v>185</v>
      </c>
      <c r="O206" s="51">
        <v>660.1</v>
      </c>
      <c r="P206" s="147">
        <f t="shared" si="206"/>
        <v>2064.91</v>
      </c>
      <c r="Q206" s="37">
        <f>(H206-J206)*L206</f>
        <v>3032589.514</v>
      </c>
      <c r="R206" s="37">
        <f t="shared" si="207"/>
        <v>1772729.9999999998</v>
      </c>
      <c r="S206" s="37">
        <f t="shared" si="208"/>
        <v>728788.99999999988</v>
      </c>
      <c r="T206" s="37">
        <f t="shared" si="209"/>
        <v>2600397.94</v>
      </c>
      <c r="U206" s="53">
        <f t="shared" si="210"/>
        <v>8134506.4539999999</v>
      </c>
      <c r="V206" s="52" t="s">
        <v>47</v>
      </c>
      <c r="W206" s="37"/>
      <c r="X206" s="53"/>
      <c r="Y206" s="40"/>
      <c r="Z206" s="41"/>
    </row>
    <row r="207" spans="1:26" ht="30.75" customHeight="1">
      <c r="A207" s="38" t="s">
        <v>88</v>
      </c>
      <c r="B207" s="39" t="s">
        <v>200</v>
      </c>
      <c r="C207" s="63" t="s">
        <v>199</v>
      </c>
      <c r="D207" s="148"/>
      <c r="E207" s="64" t="s">
        <v>198</v>
      </c>
      <c r="F207" s="149"/>
      <c r="G207" s="23"/>
      <c r="H207" s="52" t="s">
        <v>47</v>
      </c>
      <c r="I207" s="37" t="s">
        <v>47</v>
      </c>
      <c r="J207" s="37" t="s">
        <v>47</v>
      </c>
      <c r="K207" s="53" t="s">
        <v>47</v>
      </c>
      <c r="L207" s="51">
        <f t="shared" ref="L207:Q207" si="221">SUM(L208)</f>
        <v>844.20100000000002</v>
      </c>
      <c r="M207" s="51">
        <f t="shared" si="221"/>
        <v>305.20999999999998</v>
      </c>
      <c r="N207" s="51">
        <f t="shared" si="221"/>
        <v>98.87</v>
      </c>
      <c r="O207" s="51">
        <f t="shared" si="221"/>
        <v>784.52</v>
      </c>
      <c r="P207" s="51">
        <f t="shared" si="221"/>
        <v>2032.8009999999999</v>
      </c>
      <c r="Q207" s="37">
        <f t="shared" si="221"/>
        <v>3123856.05437</v>
      </c>
      <c r="R207" s="37">
        <f t="shared" ref="R207" si="222">SUM(R208)</f>
        <v>1129389.9276999999</v>
      </c>
      <c r="S207" s="37">
        <f t="shared" ref="S207" si="223">SUM(S208)</f>
        <v>365855.58189999999</v>
      </c>
      <c r="T207" s="37">
        <f t="shared" ref="T207" si="224">SUM(T208)</f>
        <v>2903014.2723999997</v>
      </c>
      <c r="U207" s="37">
        <f t="shared" ref="U207" si="225">SUM(U208)</f>
        <v>7522115.8363699997</v>
      </c>
      <c r="V207" s="52">
        <v>1125256.4099999999</v>
      </c>
      <c r="W207" s="37">
        <f>T207/3</f>
        <v>967671.42413333326</v>
      </c>
      <c r="X207" s="53">
        <f t="shared" si="205"/>
        <v>9615043.6705033313</v>
      </c>
      <c r="Y207" s="40" t="e">
        <f>#REF!+V207-W207</f>
        <v>#REF!</v>
      </c>
      <c r="Z207" s="41" t="e">
        <f>#REF!+V207-W207</f>
        <v>#REF!</v>
      </c>
    </row>
    <row r="208" spans="1:26" ht="45.75" customHeight="1">
      <c r="A208" s="38"/>
      <c r="B208" s="39"/>
      <c r="C208" s="63"/>
      <c r="D208" s="64" t="s">
        <v>198</v>
      </c>
      <c r="E208" s="65" t="s">
        <v>60</v>
      </c>
      <c r="F208" s="22" t="s">
        <v>197</v>
      </c>
      <c r="G208" s="23" t="s">
        <v>463</v>
      </c>
      <c r="H208" s="52">
        <v>6076.37</v>
      </c>
      <c r="I208" s="37">
        <v>6076.37</v>
      </c>
      <c r="J208" s="37">
        <v>2376</v>
      </c>
      <c r="K208" s="53">
        <v>2376</v>
      </c>
      <c r="L208" s="51">
        <v>844.20100000000002</v>
      </c>
      <c r="M208" s="51">
        <v>305.20999999999998</v>
      </c>
      <c r="N208" s="51">
        <v>98.87</v>
      </c>
      <c r="O208" s="51">
        <v>784.52</v>
      </c>
      <c r="P208" s="147">
        <f t="shared" si="206"/>
        <v>2032.8009999999999</v>
      </c>
      <c r="Q208" s="37">
        <f>(H208-J208)*L208</f>
        <v>3123856.05437</v>
      </c>
      <c r="R208" s="37">
        <f t="shared" si="207"/>
        <v>1129389.9276999999</v>
      </c>
      <c r="S208" s="37">
        <f t="shared" si="208"/>
        <v>365855.58189999999</v>
      </c>
      <c r="T208" s="37">
        <f t="shared" si="209"/>
        <v>2903014.2723999997</v>
      </c>
      <c r="U208" s="53">
        <f t="shared" si="210"/>
        <v>7522115.8363699997</v>
      </c>
      <c r="V208" s="52" t="s">
        <v>47</v>
      </c>
      <c r="W208" s="37"/>
      <c r="X208" s="53"/>
      <c r="Y208" s="40"/>
      <c r="Z208" s="41"/>
    </row>
    <row r="209" spans="1:26" ht="30.75" customHeight="1">
      <c r="A209" s="38" t="s">
        <v>88</v>
      </c>
      <c r="B209" s="39" t="s">
        <v>196</v>
      </c>
      <c r="C209" s="63" t="s">
        <v>195</v>
      </c>
      <c r="D209" s="148"/>
      <c r="E209" s="64" t="s">
        <v>194</v>
      </c>
      <c r="F209" s="149"/>
      <c r="G209" s="23"/>
      <c r="H209" s="52" t="s">
        <v>47</v>
      </c>
      <c r="I209" s="37" t="s">
        <v>47</v>
      </c>
      <c r="J209" s="37" t="s">
        <v>47</v>
      </c>
      <c r="K209" s="53" t="s">
        <v>47</v>
      </c>
      <c r="L209" s="51">
        <f t="shared" ref="L209:Q209" si="226">SUM(L210:L212)</f>
        <v>13060.444</v>
      </c>
      <c r="M209" s="51">
        <f t="shared" si="226"/>
        <v>9549.2000000000007</v>
      </c>
      <c r="N209" s="51">
        <f t="shared" si="226"/>
        <v>3162.2999999999997</v>
      </c>
      <c r="O209" s="51">
        <f t="shared" si="226"/>
        <v>20334.099999999999</v>
      </c>
      <c r="P209" s="51">
        <f t="shared" si="226"/>
        <v>46106.044000000002</v>
      </c>
      <c r="Q209" s="37">
        <f t="shared" si="226"/>
        <v>30818697.352279998</v>
      </c>
      <c r="R209" s="37">
        <f t="shared" ref="R209" si="227">SUM(R210:R212)</f>
        <v>11951145.504000001</v>
      </c>
      <c r="S209" s="37">
        <f t="shared" ref="S209" si="228">SUM(S210:S212)</f>
        <v>3891947.926</v>
      </c>
      <c r="T209" s="37">
        <f t="shared" ref="T209" si="229">SUM(T210:T212)</f>
        <v>29481362.866</v>
      </c>
      <c r="U209" s="37">
        <f t="shared" ref="U209" si="230">SUM(U210:U212)</f>
        <v>76143153.648279995</v>
      </c>
      <c r="V209" s="52">
        <v>10944137.58</v>
      </c>
      <c r="W209" s="37">
        <f>T209/3</f>
        <v>9827120.9553333335</v>
      </c>
      <c r="X209" s="53">
        <f t="shared" si="205"/>
        <v>96914412.18361333</v>
      </c>
      <c r="Y209" s="40" t="e">
        <f>#REF!+V209-W209</f>
        <v>#REF!</v>
      </c>
      <c r="Z209" s="41" t="e">
        <f>#REF!+V209-W209</f>
        <v>#REF!</v>
      </c>
    </row>
    <row r="210" spans="1:26" ht="41.25" customHeight="1">
      <c r="A210" s="38"/>
      <c r="B210" s="39"/>
      <c r="C210" s="63"/>
      <c r="D210" s="64" t="s">
        <v>194</v>
      </c>
      <c r="E210" s="65" t="s">
        <v>76</v>
      </c>
      <c r="F210" s="22" t="s">
        <v>193</v>
      </c>
      <c r="G210" s="23" t="s">
        <v>463</v>
      </c>
      <c r="H210" s="52">
        <v>5958.79</v>
      </c>
      <c r="I210" s="37">
        <v>5958.79</v>
      </c>
      <c r="J210" s="37">
        <v>1453.33</v>
      </c>
      <c r="K210" s="53">
        <v>1453.33</v>
      </c>
      <c r="L210" s="51">
        <v>6406.2359999999999</v>
      </c>
      <c r="M210" s="51">
        <v>2171.3000000000002</v>
      </c>
      <c r="N210" s="51">
        <v>703.4</v>
      </c>
      <c r="O210" s="51">
        <v>5581.1</v>
      </c>
      <c r="P210" s="147">
        <f t="shared" si="206"/>
        <v>14862.036</v>
      </c>
      <c r="Q210" s="37">
        <f>(H210-J210)*L210</f>
        <v>28863040.048560001</v>
      </c>
      <c r="R210" s="37">
        <f t="shared" si="207"/>
        <v>9782705.2980000004</v>
      </c>
      <c r="S210" s="37">
        <f t="shared" si="208"/>
        <v>3169140.5639999998</v>
      </c>
      <c r="T210" s="37">
        <f t="shared" si="209"/>
        <v>25145422.806000002</v>
      </c>
      <c r="U210" s="53">
        <f t="shared" si="210"/>
        <v>66960308.716559999</v>
      </c>
      <c r="V210" s="52" t="s">
        <v>47</v>
      </c>
      <c r="W210" s="37"/>
      <c r="X210" s="53"/>
      <c r="Y210" s="40"/>
      <c r="Z210" s="41"/>
    </row>
    <row r="211" spans="1:26" ht="45" customHeight="1">
      <c r="A211" s="38"/>
      <c r="B211" s="39"/>
      <c r="C211" s="63"/>
      <c r="D211" s="64" t="s">
        <v>194</v>
      </c>
      <c r="E211" s="65" t="s">
        <v>76</v>
      </c>
      <c r="F211" s="22" t="s">
        <v>193</v>
      </c>
      <c r="G211" s="23" t="s">
        <v>464</v>
      </c>
      <c r="H211" s="52">
        <v>5958.79</v>
      </c>
      <c r="I211" s="37">
        <v>5958.79</v>
      </c>
      <c r="J211" s="37">
        <v>1453.33</v>
      </c>
      <c r="K211" s="53">
        <v>1453.33</v>
      </c>
      <c r="L211" s="51">
        <v>413.14699999999993</v>
      </c>
      <c r="M211" s="51">
        <v>458.1</v>
      </c>
      <c r="N211" s="51">
        <v>152.69999999999999</v>
      </c>
      <c r="O211" s="51">
        <v>916</v>
      </c>
      <c r="P211" s="147">
        <f t="shared" si="206"/>
        <v>1939.9469999999999</v>
      </c>
      <c r="Q211" s="37">
        <f>(H211-J211)*L211</f>
        <v>1861417.2826199997</v>
      </c>
      <c r="R211" s="37">
        <f t="shared" si="207"/>
        <v>2063951.226</v>
      </c>
      <c r="S211" s="37">
        <f t="shared" si="208"/>
        <v>687983.74199999997</v>
      </c>
      <c r="T211" s="37">
        <f t="shared" si="209"/>
        <v>4127001.36</v>
      </c>
      <c r="U211" s="53">
        <f t="shared" si="210"/>
        <v>8740353.6106199995</v>
      </c>
      <c r="V211" s="52" t="s">
        <v>47</v>
      </c>
      <c r="W211" s="37"/>
      <c r="X211" s="53"/>
      <c r="Y211" s="40"/>
      <c r="Z211" s="41"/>
    </row>
    <row r="212" spans="1:26" ht="41.25" customHeight="1">
      <c r="A212" s="38"/>
      <c r="B212" s="39"/>
      <c r="C212" s="63"/>
      <c r="D212" s="64" t="s">
        <v>194</v>
      </c>
      <c r="E212" s="65" t="s">
        <v>76</v>
      </c>
      <c r="F212" s="22" t="s">
        <v>193</v>
      </c>
      <c r="G212" s="23" t="s">
        <v>44</v>
      </c>
      <c r="H212" s="52">
        <v>68.77</v>
      </c>
      <c r="I212" s="37">
        <v>68.77</v>
      </c>
      <c r="J212" s="37">
        <v>53.67</v>
      </c>
      <c r="K212" s="53">
        <v>53.67</v>
      </c>
      <c r="L212" s="51">
        <v>6241.0609999999997</v>
      </c>
      <c r="M212" s="51">
        <v>6919.8</v>
      </c>
      <c r="N212" s="51">
        <v>2306.1999999999998</v>
      </c>
      <c r="O212" s="51">
        <v>13837</v>
      </c>
      <c r="P212" s="147">
        <f t="shared" si="206"/>
        <v>29304.061000000002</v>
      </c>
      <c r="Q212" s="37">
        <f>(H212-J212)*L212</f>
        <v>94240.021099999954</v>
      </c>
      <c r="R212" s="37">
        <f t="shared" si="207"/>
        <v>104488.97999999997</v>
      </c>
      <c r="S212" s="37">
        <f t="shared" si="208"/>
        <v>34823.619999999981</v>
      </c>
      <c r="T212" s="37">
        <f t="shared" si="209"/>
        <v>208938.69999999992</v>
      </c>
      <c r="U212" s="53">
        <f t="shared" si="210"/>
        <v>442491.32109999983</v>
      </c>
      <c r="V212" s="52" t="s">
        <v>47</v>
      </c>
      <c r="W212" s="37"/>
      <c r="X212" s="53"/>
      <c r="Y212" s="40"/>
      <c r="Z212" s="41"/>
    </row>
    <row r="213" spans="1:26" ht="30.75" customHeight="1">
      <c r="A213" s="38" t="s">
        <v>64</v>
      </c>
      <c r="B213" s="39" t="s">
        <v>192</v>
      </c>
      <c r="C213" s="63" t="s">
        <v>191</v>
      </c>
      <c r="D213" s="148"/>
      <c r="E213" s="64" t="s">
        <v>190</v>
      </c>
      <c r="F213" s="149"/>
      <c r="G213" s="23"/>
      <c r="H213" s="52" t="s">
        <v>47</v>
      </c>
      <c r="I213" s="37" t="s">
        <v>47</v>
      </c>
      <c r="J213" s="37" t="s">
        <v>47</v>
      </c>
      <c r="K213" s="53" t="s">
        <v>47</v>
      </c>
      <c r="L213" s="51">
        <f t="shared" ref="L213:Q213" si="231">SUM(L214)</f>
        <v>498.73599999999999</v>
      </c>
      <c r="M213" s="51">
        <f t="shared" si="231"/>
        <v>300</v>
      </c>
      <c r="N213" s="51">
        <f t="shared" si="231"/>
        <v>100</v>
      </c>
      <c r="O213" s="51">
        <f t="shared" si="231"/>
        <v>330.3</v>
      </c>
      <c r="P213" s="51">
        <f t="shared" si="231"/>
        <v>1229.0360000000001</v>
      </c>
      <c r="Q213" s="37">
        <f t="shared" si="231"/>
        <v>2228058.1937599997</v>
      </c>
      <c r="R213" s="37">
        <f t="shared" ref="R213" si="232">SUM(R214)</f>
        <v>1340223</v>
      </c>
      <c r="S213" s="37">
        <f t="shared" ref="S213" si="233">SUM(S214)</f>
        <v>446741</v>
      </c>
      <c r="T213" s="37">
        <f t="shared" ref="T213" si="234">SUM(T214)</f>
        <v>1475585.523</v>
      </c>
      <c r="U213" s="37">
        <f t="shared" ref="U213" si="235">SUM(U214)</f>
        <v>5490607.7167600002</v>
      </c>
      <c r="V213" s="52">
        <v>627313.71</v>
      </c>
      <c r="W213" s="37">
        <f>T213/3</f>
        <v>491861.84100000001</v>
      </c>
      <c r="X213" s="53">
        <f t="shared" si="205"/>
        <v>6609783.2677600002</v>
      </c>
      <c r="Y213" s="40" t="e">
        <f>#REF!+V213-W213</f>
        <v>#REF!</v>
      </c>
      <c r="Z213" s="41" t="e">
        <f>#REF!+V213-W213</f>
        <v>#REF!</v>
      </c>
    </row>
    <row r="214" spans="1:26" ht="42" customHeight="1">
      <c r="A214" s="38"/>
      <c r="B214" s="39"/>
      <c r="C214" s="63"/>
      <c r="D214" s="64" t="s">
        <v>190</v>
      </c>
      <c r="E214" s="65" t="s">
        <v>76</v>
      </c>
      <c r="F214" s="22" t="s">
        <v>189</v>
      </c>
      <c r="G214" s="23" t="s">
        <v>463</v>
      </c>
      <c r="H214" s="52">
        <v>6211.41</v>
      </c>
      <c r="I214" s="37">
        <v>6211.41</v>
      </c>
      <c r="J214" s="37">
        <v>1744</v>
      </c>
      <c r="K214" s="53">
        <v>1744</v>
      </c>
      <c r="L214" s="51">
        <v>498.73599999999999</v>
      </c>
      <c r="M214" s="51">
        <v>300</v>
      </c>
      <c r="N214" s="51">
        <v>100</v>
      </c>
      <c r="O214" s="51">
        <v>330.3</v>
      </c>
      <c r="P214" s="147">
        <f t="shared" si="206"/>
        <v>1229.0360000000001</v>
      </c>
      <c r="Q214" s="37">
        <f>(H214-J214)*L214</f>
        <v>2228058.1937599997</v>
      </c>
      <c r="R214" s="37">
        <f t="shared" si="207"/>
        <v>1340223</v>
      </c>
      <c r="S214" s="37">
        <f t="shared" si="208"/>
        <v>446741</v>
      </c>
      <c r="T214" s="37">
        <f t="shared" si="209"/>
        <v>1475585.523</v>
      </c>
      <c r="U214" s="53">
        <f t="shared" si="210"/>
        <v>5490607.7167600002</v>
      </c>
      <c r="V214" s="52" t="s">
        <v>47</v>
      </c>
      <c r="W214" s="37"/>
      <c r="X214" s="53"/>
      <c r="Y214" s="40"/>
      <c r="Z214" s="41"/>
    </row>
    <row r="215" spans="1:26" ht="30.75" customHeight="1">
      <c r="A215" s="38" t="s">
        <v>52</v>
      </c>
      <c r="B215" s="39" t="s">
        <v>188</v>
      </c>
      <c r="C215" s="63" t="s">
        <v>187</v>
      </c>
      <c r="D215" s="148"/>
      <c r="E215" s="64" t="s">
        <v>184</v>
      </c>
      <c r="F215" s="149"/>
      <c r="G215" s="23"/>
      <c r="H215" s="52" t="s">
        <v>47</v>
      </c>
      <c r="I215" s="37" t="s">
        <v>47</v>
      </c>
      <c r="J215" s="37" t="s">
        <v>47</v>
      </c>
      <c r="K215" s="53" t="s">
        <v>47</v>
      </c>
      <c r="L215" s="51">
        <f t="shared" ref="L215:Q215" si="236">SUM(L216:L218)</f>
        <v>662.54</v>
      </c>
      <c r="M215" s="51">
        <f t="shared" si="236"/>
        <v>523.71</v>
      </c>
      <c r="N215" s="51">
        <f t="shared" si="236"/>
        <v>496.72</v>
      </c>
      <c r="O215" s="51">
        <f t="shared" si="236"/>
        <v>683.41000000000008</v>
      </c>
      <c r="P215" s="51">
        <f t="shared" si="236"/>
        <v>2366.38</v>
      </c>
      <c r="Q215" s="37">
        <f t="shared" si="236"/>
        <v>6597767.7004000004</v>
      </c>
      <c r="R215" s="37">
        <f t="shared" ref="R215" si="237">SUM(R216:R218)</f>
        <v>5158980.1755999997</v>
      </c>
      <c r="S215" s="37">
        <f t="shared" ref="S215" si="238">SUM(S216:S218)</f>
        <v>4757186.5515999999</v>
      </c>
      <c r="T215" s="37">
        <f t="shared" ref="T215" si="239">SUM(T216:T218)</f>
        <v>6792551.3008000003</v>
      </c>
      <c r="U215" s="37">
        <f t="shared" ref="U215" si="240">SUM(U216:U218)</f>
        <v>23306485.728399999</v>
      </c>
      <c r="V215" s="52">
        <v>1012362.72</v>
      </c>
      <c r="W215" s="37">
        <f>T215/3</f>
        <v>2264183.7669333336</v>
      </c>
      <c r="X215" s="53">
        <f t="shared" si="205"/>
        <v>26583032.215333331</v>
      </c>
      <c r="Y215" s="40" t="e">
        <f>#REF!+V215-W215</f>
        <v>#REF!</v>
      </c>
      <c r="Z215" s="41" t="e">
        <f>#REF!+V215-W215</f>
        <v>#REF!</v>
      </c>
    </row>
    <row r="216" spans="1:26" ht="38.25" customHeight="1">
      <c r="A216" s="38"/>
      <c r="B216" s="39"/>
      <c r="C216" s="63"/>
      <c r="D216" s="64" t="s">
        <v>184</v>
      </c>
      <c r="E216" s="65" t="s">
        <v>183</v>
      </c>
      <c r="F216" s="22" t="s">
        <v>186</v>
      </c>
      <c r="G216" s="23" t="s">
        <v>463</v>
      </c>
      <c r="H216" s="52">
        <v>5713.23</v>
      </c>
      <c r="I216" s="37">
        <v>5713.23</v>
      </c>
      <c r="J216" s="37">
        <v>1525.83</v>
      </c>
      <c r="K216" s="53">
        <v>1525.83</v>
      </c>
      <c r="L216" s="51">
        <v>115.22999999999999</v>
      </c>
      <c r="M216" s="51">
        <v>76.819999999999993</v>
      </c>
      <c r="N216" s="51">
        <v>38.409999999999997</v>
      </c>
      <c r="O216" s="51">
        <v>115.23</v>
      </c>
      <c r="P216" s="147">
        <f t="shared" si="206"/>
        <v>345.69</v>
      </c>
      <c r="Q216" s="37">
        <f>(H216-J216)*L216</f>
        <v>482514.1019999999</v>
      </c>
      <c r="R216" s="37">
        <f t="shared" si="207"/>
        <v>321676.06799999997</v>
      </c>
      <c r="S216" s="37">
        <f t="shared" si="208"/>
        <v>160838.03399999999</v>
      </c>
      <c r="T216" s="37">
        <f t="shared" si="209"/>
        <v>482514.10199999996</v>
      </c>
      <c r="U216" s="53">
        <f t="shared" si="210"/>
        <v>1447542.3059999999</v>
      </c>
      <c r="V216" s="52" t="s">
        <v>47</v>
      </c>
      <c r="W216" s="37"/>
      <c r="X216" s="53"/>
      <c r="Y216" s="40"/>
      <c r="Z216" s="41"/>
    </row>
    <row r="217" spans="1:26" ht="57.75" customHeight="1">
      <c r="A217" s="38"/>
      <c r="B217" s="39"/>
      <c r="C217" s="63"/>
      <c r="D217" s="64" t="s">
        <v>184</v>
      </c>
      <c r="E217" s="65" t="s">
        <v>183</v>
      </c>
      <c r="F217" s="22" t="s">
        <v>185</v>
      </c>
      <c r="G217" s="23" t="s">
        <v>463</v>
      </c>
      <c r="H217" s="52">
        <v>17170.23</v>
      </c>
      <c r="I217" s="37">
        <v>17170.23</v>
      </c>
      <c r="J217" s="37">
        <v>1525.83</v>
      </c>
      <c r="K217" s="53">
        <v>1525.83</v>
      </c>
      <c r="L217" s="51">
        <v>163.29</v>
      </c>
      <c r="M217" s="51">
        <v>108.86</v>
      </c>
      <c r="N217" s="51">
        <v>54.43</v>
      </c>
      <c r="O217" s="51">
        <v>163.49</v>
      </c>
      <c r="P217" s="147">
        <f t="shared" si="206"/>
        <v>490.07</v>
      </c>
      <c r="Q217" s="37">
        <f>(H217-J217)*L217</f>
        <v>2554574.0759999999</v>
      </c>
      <c r="R217" s="37">
        <f t="shared" si="207"/>
        <v>1703049.3839999998</v>
      </c>
      <c r="S217" s="37">
        <f t="shared" si="208"/>
        <v>851524.69199999992</v>
      </c>
      <c r="T217" s="37">
        <f t="shared" si="209"/>
        <v>2557702.9560000002</v>
      </c>
      <c r="U217" s="53">
        <f t="shared" si="210"/>
        <v>7666851.1079999991</v>
      </c>
      <c r="V217" s="52" t="s">
        <v>47</v>
      </c>
      <c r="W217" s="37"/>
      <c r="X217" s="53"/>
      <c r="Y217" s="40"/>
      <c r="Z217" s="41"/>
    </row>
    <row r="218" spans="1:26" ht="61.5" customHeight="1">
      <c r="A218" s="38"/>
      <c r="B218" s="39"/>
      <c r="C218" s="63"/>
      <c r="D218" s="64" t="s">
        <v>184</v>
      </c>
      <c r="E218" s="65" t="s">
        <v>183</v>
      </c>
      <c r="F218" s="22" t="s">
        <v>182</v>
      </c>
      <c r="G218" s="23" t="s">
        <v>463</v>
      </c>
      <c r="H218" s="52">
        <v>10797.95</v>
      </c>
      <c r="I218" s="37">
        <v>10797.95</v>
      </c>
      <c r="J218" s="37">
        <v>1525.83</v>
      </c>
      <c r="K218" s="53">
        <v>1525.83</v>
      </c>
      <c r="L218" s="51">
        <v>384.02</v>
      </c>
      <c r="M218" s="51">
        <v>338.03</v>
      </c>
      <c r="N218" s="51">
        <v>403.88</v>
      </c>
      <c r="O218" s="51">
        <v>404.69</v>
      </c>
      <c r="P218" s="147">
        <f t="shared" si="206"/>
        <v>1530.62</v>
      </c>
      <c r="Q218" s="37">
        <f>(H218-J218)*L218</f>
        <v>3560679.5224000001</v>
      </c>
      <c r="R218" s="37">
        <f t="shared" si="207"/>
        <v>3134254.7236000001</v>
      </c>
      <c r="S218" s="37">
        <f t="shared" si="208"/>
        <v>3744823.8256000001</v>
      </c>
      <c r="T218" s="37">
        <f t="shared" si="209"/>
        <v>3752334.2428000001</v>
      </c>
      <c r="U218" s="53">
        <f t="shared" si="210"/>
        <v>14192092.314399999</v>
      </c>
      <c r="V218" s="52" t="s">
        <v>47</v>
      </c>
      <c r="W218" s="37"/>
      <c r="X218" s="53"/>
      <c r="Y218" s="40"/>
      <c r="Z218" s="41"/>
    </row>
    <row r="219" spans="1:26" ht="30.75" customHeight="1">
      <c r="A219" s="38" t="s">
        <v>69</v>
      </c>
      <c r="B219" s="39" t="s">
        <v>181</v>
      </c>
      <c r="C219" s="63" t="s">
        <v>180</v>
      </c>
      <c r="D219" s="148"/>
      <c r="E219" s="64" t="s">
        <v>176</v>
      </c>
      <c r="F219" s="149"/>
      <c r="G219" s="23"/>
      <c r="H219" s="52" t="s">
        <v>47</v>
      </c>
      <c r="I219" s="37" t="s">
        <v>47</v>
      </c>
      <c r="J219" s="37" t="s">
        <v>47</v>
      </c>
      <c r="K219" s="53" t="s">
        <v>47</v>
      </c>
      <c r="L219" s="51">
        <f t="shared" ref="L219:Q219" si="241">SUM(L220:L227)</f>
        <v>6191</v>
      </c>
      <c r="M219" s="51">
        <f t="shared" si="241"/>
        <v>3319.3700000000003</v>
      </c>
      <c r="N219" s="51">
        <f t="shared" si="241"/>
        <v>1551.4200000000003</v>
      </c>
      <c r="O219" s="51">
        <f t="shared" si="241"/>
        <v>5396.8789999999999</v>
      </c>
      <c r="P219" s="51">
        <f t="shared" si="241"/>
        <v>16458.669000000002</v>
      </c>
      <c r="Q219" s="37">
        <f t="shared" si="241"/>
        <v>67286802.050740004</v>
      </c>
      <c r="R219" s="37">
        <f t="shared" ref="R219" si="242">SUM(R220:R227)</f>
        <v>34773580.228299998</v>
      </c>
      <c r="S219" s="37">
        <f t="shared" ref="S219" si="243">SUM(S220:S227)</f>
        <v>16011455.562600002</v>
      </c>
      <c r="T219" s="37">
        <f t="shared" ref="T219" si="244">SUM(T220:T227)</f>
        <v>56357261.057430007</v>
      </c>
      <c r="U219" s="37">
        <f t="shared" ref="U219" si="245">SUM(U220:U227)</f>
        <v>174429098.89906999</v>
      </c>
      <c r="V219" s="52">
        <v>23780315.48</v>
      </c>
      <c r="W219" s="37">
        <f>T219/3</f>
        <v>18785753.685810003</v>
      </c>
      <c r="X219" s="53">
        <f t="shared" si="205"/>
        <v>216995168.06487998</v>
      </c>
      <c r="Y219" s="40" t="e">
        <f>#REF!+V219-W219</f>
        <v>#REF!</v>
      </c>
      <c r="Z219" s="41" t="e">
        <f>#REF!+V219-W219</f>
        <v>#REF!</v>
      </c>
    </row>
    <row r="220" spans="1:26" ht="37.5" customHeight="1">
      <c r="A220" s="38"/>
      <c r="B220" s="39"/>
      <c r="C220" s="63"/>
      <c r="D220" s="64" t="s">
        <v>176</v>
      </c>
      <c r="E220" s="65" t="s">
        <v>60</v>
      </c>
      <c r="F220" s="22" t="s">
        <v>179</v>
      </c>
      <c r="G220" s="23" t="s">
        <v>463</v>
      </c>
      <c r="H220" s="52">
        <v>8791.75</v>
      </c>
      <c r="I220" s="37">
        <v>8791.75</v>
      </c>
      <c r="J220" s="37">
        <v>2376</v>
      </c>
      <c r="K220" s="53">
        <v>2376</v>
      </c>
      <c r="L220" s="51">
        <v>1532.6089999999999</v>
      </c>
      <c r="M220" s="51">
        <v>924.58</v>
      </c>
      <c r="N220" s="51">
        <v>333.95</v>
      </c>
      <c r="O220" s="51">
        <v>1559.25</v>
      </c>
      <c r="P220" s="147">
        <f t="shared" si="206"/>
        <v>4350.3889999999992</v>
      </c>
      <c r="Q220" s="37">
        <f t="shared" ref="Q220:Q227" si="246">(H220-J220)*L220</f>
        <v>9832836.1917499993</v>
      </c>
      <c r="R220" s="37">
        <f t="shared" si="207"/>
        <v>5931874.1350000007</v>
      </c>
      <c r="S220" s="37">
        <f t="shared" si="208"/>
        <v>2142539.7124999999</v>
      </c>
      <c r="T220" s="37">
        <f t="shared" si="209"/>
        <v>10003758.1875</v>
      </c>
      <c r="U220" s="53">
        <f t="shared" si="210"/>
        <v>27911008.226750001</v>
      </c>
      <c r="V220" s="52" t="s">
        <v>47</v>
      </c>
      <c r="W220" s="37"/>
      <c r="X220" s="53"/>
      <c r="Y220" s="40"/>
      <c r="Z220" s="41"/>
    </row>
    <row r="221" spans="1:26" ht="37.5" customHeight="1">
      <c r="A221" s="38"/>
      <c r="B221" s="39"/>
      <c r="C221" s="63"/>
      <c r="D221" s="64" t="s">
        <v>176</v>
      </c>
      <c r="E221" s="65" t="s">
        <v>60</v>
      </c>
      <c r="F221" s="22" t="s">
        <v>179</v>
      </c>
      <c r="G221" s="23" t="s">
        <v>464</v>
      </c>
      <c r="H221" s="52">
        <v>8791.75</v>
      </c>
      <c r="I221" s="37">
        <v>8791.75</v>
      </c>
      <c r="J221" s="37">
        <v>2376</v>
      </c>
      <c r="K221" s="53">
        <v>2376</v>
      </c>
      <c r="L221" s="51">
        <v>175.49199999999999</v>
      </c>
      <c r="M221" s="51">
        <v>119.09</v>
      </c>
      <c r="N221" s="51">
        <v>130.38999999999999</v>
      </c>
      <c r="O221" s="51">
        <v>173.98</v>
      </c>
      <c r="P221" s="147">
        <f t="shared" si="206"/>
        <v>598.952</v>
      </c>
      <c r="Q221" s="37">
        <f t="shared" si="246"/>
        <v>1125912.7989999999</v>
      </c>
      <c r="R221" s="37">
        <f t="shared" si="207"/>
        <v>764051.66749999998</v>
      </c>
      <c r="S221" s="37">
        <f t="shared" si="208"/>
        <v>836549.64249999996</v>
      </c>
      <c r="T221" s="37">
        <f t="shared" si="209"/>
        <v>1116212.1849999998</v>
      </c>
      <c r="U221" s="53">
        <f t="shared" si="210"/>
        <v>3842726.2939999998</v>
      </c>
      <c r="V221" s="52" t="s">
        <v>47</v>
      </c>
      <c r="W221" s="37"/>
      <c r="X221" s="53"/>
      <c r="Y221" s="40"/>
      <c r="Z221" s="41"/>
    </row>
    <row r="222" spans="1:26" ht="82.5" customHeight="1">
      <c r="A222" s="38"/>
      <c r="B222" s="39"/>
      <c r="C222" s="63"/>
      <c r="D222" s="64" t="s">
        <v>176</v>
      </c>
      <c r="E222" s="65" t="s">
        <v>60</v>
      </c>
      <c r="F222" s="22" t="s">
        <v>178</v>
      </c>
      <c r="G222" s="23" t="s">
        <v>463</v>
      </c>
      <c r="H222" s="52">
        <v>15965.21</v>
      </c>
      <c r="I222" s="37">
        <v>15965.21</v>
      </c>
      <c r="J222" s="37">
        <v>2376</v>
      </c>
      <c r="K222" s="53">
        <v>2376</v>
      </c>
      <c r="L222" s="51">
        <v>2595.8029999999999</v>
      </c>
      <c r="M222" s="51">
        <v>1057.05</v>
      </c>
      <c r="N222" s="51">
        <v>315.12</v>
      </c>
      <c r="O222" s="51">
        <v>1775.03</v>
      </c>
      <c r="P222" s="147">
        <f t="shared" si="206"/>
        <v>5743.0029999999997</v>
      </c>
      <c r="Q222" s="37">
        <f t="shared" si="246"/>
        <v>35274912.08563</v>
      </c>
      <c r="R222" s="37">
        <f t="shared" si="207"/>
        <v>14364474.430499999</v>
      </c>
      <c r="S222" s="37">
        <f t="shared" si="208"/>
        <v>4282231.8552000001</v>
      </c>
      <c r="T222" s="37">
        <f t="shared" si="209"/>
        <v>24121255.426299997</v>
      </c>
      <c r="U222" s="53">
        <f t="shared" si="210"/>
        <v>78042873.797629997</v>
      </c>
      <c r="V222" s="52" t="s">
        <v>47</v>
      </c>
      <c r="W222" s="37"/>
      <c r="X222" s="53"/>
      <c r="Y222" s="40"/>
      <c r="Z222" s="41"/>
    </row>
    <row r="223" spans="1:26" ht="74.25" customHeight="1">
      <c r="A223" s="38"/>
      <c r="B223" s="39"/>
      <c r="C223" s="63"/>
      <c r="D223" s="64" t="s">
        <v>176</v>
      </c>
      <c r="E223" s="65" t="s">
        <v>60</v>
      </c>
      <c r="F223" s="22" t="s">
        <v>178</v>
      </c>
      <c r="G223" s="23" t="s">
        <v>464</v>
      </c>
      <c r="H223" s="52">
        <v>15965.21</v>
      </c>
      <c r="I223" s="37">
        <v>15965.21</v>
      </c>
      <c r="J223" s="37">
        <v>2376</v>
      </c>
      <c r="K223" s="53">
        <v>2376</v>
      </c>
      <c r="L223" s="51">
        <v>135.90099999999998</v>
      </c>
      <c r="M223" s="51">
        <v>132.57</v>
      </c>
      <c r="N223" s="51">
        <v>108.18</v>
      </c>
      <c r="O223" s="51">
        <v>153.52000000000001</v>
      </c>
      <c r="P223" s="147">
        <f t="shared" si="206"/>
        <v>530.17100000000005</v>
      </c>
      <c r="Q223" s="37">
        <f t="shared" si="246"/>
        <v>1846787.2282099996</v>
      </c>
      <c r="R223" s="37">
        <f t="shared" si="207"/>
        <v>1801521.5696999999</v>
      </c>
      <c r="S223" s="37">
        <f t="shared" si="208"/>
        <v>1470080.7378</v>
      </c>
      <c r="T223" s="37">
        <f t="shared" si="209"/>
        <v>2086215.5192</v>
      </c>
      <c r="U223" s="53">
        <f t="shared" si="210"/>
        <v>7204605.0549099995</v>
      </c>
      <c r="V223" s="52" t="s">
        <v>47</v>
      </c>
      <c r="W223" s="37"/>
      <c r="X223" s="53"/>
      <c r="Y223" s="40"/>
      <c r="Z223" s="41"/>
    </row>
    <row r="224" spans="1:26" ht="45" customHeight="1">
      <c r="A224" s="38"/>
      <c r="B224" s="39"/>
      <c r="C224" s="63"/>
      <c r="D224" s="64" t="s">
        <v>176</v>
      </c>
      <c r="E224" s="65" t="s">
        <v>60</v>
      </c>
      <c r="F224" s="22" t="s">
        <v>177</v>
      </c>
      <c r="G224" s="23" t="s">
        <v>463</v>
      </c>
      <c r="H224" s="52">
        <v>13343.57</v>
      </c>
      <c r="I224" s="37">
        <v>13343.57</v>
      </c>
      <c r="J224" s="37">
        <v>2376</v>
      </c>
      <c r="K224" s="53">
        <v>2376</v>
      </c>
      <c r="L224" s="51">
        <v>51.094000000000001</v>
      </c>
      <c r="M224" s="51">
        <v>27.74</v>
      </c>
      <c r="N224" s="51">
        <v>9.82</v>
      </c>
      <c r="O224" s="51">
        <v>48.808999999999997</v>
      </c>
      <c r="P224" s="147">
        <f t="shared" si="206"/>
        <v>137.46299999999999</v>
      </c>
      <c r="Q224" s="37">
        <f t="shared" si="246"/>
        <v>560377.02157999994</v>
      </c>
      <c r="R224" s="37">
        <f t="shared" si="207"/>
        <v>304240.39179999998</v>
      </c>
      <c r="S224" s="37">
        <f t="shared" si="208"/>
        <v>107701.5374</v>
      </c>
      <c r="T224" s="37">
        <f t="shared" si="209"/>
        <v>535316.12413000001</v>
      </c>
      <c r="U224" s="53">
        <f t="shared" si="210"/>
        <v>1507635.07491</v>
      </c>
      <c r="V224" s="52" t="s">
        <v>47</v>
      </c>
      <c r="W224" s="37"/>
      <c r="X224" s="53"/>
      <c r="Y224" s="40"/>
      <c r="Z224" s="41"/>
    </row>
    <row r="225" spans="1:26" ht="45" customHeight="1">
      <c r="A225" s="38"/>
      <c r="B225" s="39"/>
      <c r="C225" s="63"/>
      <c r="D225" s="64" t="s">
        <v>176</v>
      </c>
      <c r="E225" s="65" t="s">
        <v>60</v>
      </c>
      <c r="F225" s="22" t="s">
        <v>177</v>
      </c>
      <c r="G225" s="23" t="s">
        <v>464</v>
      </c>
      <c r="H225" s="52">
        <v>13343.57</v>
      </c>
      <c r="I225" s="37">
        <v>13343.57</v>
      </c>
      <c r="J225" s="37">
        <v>2376</v>
      </c>
      <c r="K225" s="53">
        <v>2376</v>
      </c>
      <c r="L225" s="51">
        <v>3.7859999999999996</v>
      </c>
      <c r="M225" s="51">
        <v>3.9</v>
      </c>
      <c r="N225" s="51">
        <v>1.2</v>
      </c>
      <c r="O225" s="51">
        <v>4.12</v>
      </c>
      <c r="P225" s="147">
        <f t="shared" si="206"/>
        <v>13.006</v>
      </c>
      <c r="Q225" s="37">
        <f t="shared" si="246"/>
        <v>41523.220019999993</v>
      </c>
      <c r="R225" s="37">
        <f t="shared" si="207"/>
        <v>42773.523000000001</v>
      </c>
      <c r="S225" s="37">
        <f t="shared" si="208"/>
        <v>13161.083999999999</v>
      </c>
      <c r="T225" s="37">
        <f t="shared" si="209"/>
        <v>45186.388400000003</v>
      </c>
      <c r="U225" s="53">
        <f t="shared" si="210"/>
        <v>142644.21542000002</v>
      </c>
      <c r="V225" s="52" t="s">
        <v>47</v>
      </c>
      <c r="W225" s="37"/>
      <c r="X225" s="53"/>
      <c r="Y225" s="40"/>
      <c r="Z225" s="41"/>
    </row>
    <row r="226" spans="1:26" ht="61.5" customHeight="1">
      <c r="A226" s="38"/>
      <c r="B226" s="39"/>
      <c r="C226" s="63"/>
      <c r="D226" s="64" t="s">
        <v>176</v>
      </c>
      <c r="E226" s="65" t="s">
        <v>60</v>
      </c>
      <c r="F226" s="22" t="s">
        <v>37</v>
      </c>
      <c r="G226" s="23" t="s">
        <v>463</v>
      </c>
      <c r="H226" s="52">
        <v>13343.57</v>
      </c>
      <c r="I226" s="37">
        <v>13343.57</v>
      </c>
      <c r="J226" s="37">
        <v>2376</v>
      </c>
      <c r="K226" s="53">
        <v>2376</v>
      </c>
      <c r="L226" s="51">
        <v>1675.796</v>
      </c>
      <c r="M226" s="51">
        <v>1042.71</v>
      </c>
      <c r="N226" s="51">
        <v>647.98</v>
      </c>
      <c r="O226" s="51">
        <v>1666.14</v>
      </c>
      <c r="P226" s="147">
        <f t="shared" si="206"/>
        <v>5032.6260000000002</v>
      </c>
      <c r="Q226" s="37">
        <f t="shared" si="246"/>
        <v>18379409.93572</v>
      </c>
      <c r="R226" s="37">
        <f t="shared" si="207"/>
        <v>11435994.9147</v>
      </c>
      <c r="S226" s="37">
        <f t="shared" si="208"/>
        <v>7106766.0086000003</v>
      </c>
      <c r="T226" s="37">
        <f t="shared" si="209"/>
        <v>18273507.079800002</v>
      </c>
      <c r="U226" s="53">
        <f t="shared" si="210"/>
        <v>55195677.938820004</v>
      </c>
      <c r="V226" s="52" t="s">
        <v>47</v>
      </c>
      <c r="W226" s="37"/>
      <c r="X226" s="53"/>
      <c r="Y226" s="40"/>
      <c r="Z226" s="41"/>
    </row>
    <row r="227" spans="1:26" ht="61.5" customHeight="1">
      <c r="A227" s="38"/>
      <c r="B227" s="39"/>
      <c r="C227" s="63"/>
      <c r="D227" s="64" t="s">
        <v>176</v>
      </c>
      <c r="E227" s="65" t="s">
        <v>60</v>
      </c>
      <c r="F227" s="22" t="s">
        <v>37</v>
      </c>
      <c r="G227" s="23" t="s">
        <v>464</v>
      </c>
      <c r="H227" s="52">
        <v>13343.57</v>
      </c>
      <c r="I227" s="37">
        <v>13343.57</v>
      </c>
      <c r="J227" s="37">
        <v>2376</v>
      </c>
      <c r="K227" s="53">
        <v>2376</v>
      </c>
      <c r="L227" s="51">
        <v>20.518999999999998</v>
      </c>
      <c r="M227" s="51">
        <v>11.73</v>
      </c>
      <c r="N227" s="51">
        <v>4.78</v>
      </c>
      <c r="O227" s="51">
        <v>16.03</v>
      </c>
      <c r="P227" s="147">
        <f t="shared" si="206"/>
        <v>53.058999999999997</v>
      </c>
      <c r="Q227" s="37">
        <f t="shared" si="246"/>
        <v>225043.56882999997</v>
      </c>
      <c r="R227" s="37">
        <f t="shared" si="207"/>
        <v>128649.5961</v>
      </c>
      <c r="S227" s="37">
        <f t="shared" si="208"/>
        <v>52424.984600000003</v>
      </c>
      <c r="T227" s="37">
        <f t="shared" si="209"/>
        <v>175810.1471</v>
      </c>
      <c r="U227" s="53">
        <f t="shared" si="210"/>
        <v>581928.29663</v>
      </c>
      <c r="V227" s="52" t="s">
        <v>47</v>
      </c>
      <c r="W227" s="37"/>
      <c r="X227" s="53"/>
      <c r="Y227" s="40"/>
      <c r="Z227" s="41"/>
    </row>
    <row r="228" spans="1:26" ht="30.75" customHeight="1">
      <c r="A228" s="38" t="s">
        <v>52</v>
      </c>
      <c r="B228" s="39" t="s">
        <v>175</v>
      </c>
      <c r="C228" s="63" t="s">
        <v>13</v>
      </c>
      <c r="D228" s="148"/>
      <c r="E228" s="64" t="s">
        <v>174</v>
      </c>
      <c r="F228" s="149"/>
      <c r="G228" s="23"/>
      <c r="H228" s="52" t="s">
        <v>47</v>
      </c>
      <c r="I228" s="37" t="s">
        <v>47</v>
      </c>
      <c r="J228" s="37" t="s">
        <v>47</v>
      </c>
      <c r="K228" s="53" t="s">
        <v>47</v>
      </c>
      <c r="L228" s="51">
        <f t="shared" ref="L228:Q228" si="247">SUM(L229)</f>
        <v>21.75</v>
      </c>
      <c r="M228" s="51">
        <f t="shared" si="247"/>
        <v>11.382</v>
      </c>
      <c r="N228" s="51">
        <f t="shared" si="247"/>
        <v>4.9329999999999998</v>
      </c>
      <c r="O228" s="51">
        <f t="shared" si="247"/>
        <v>18.632000000000001</v>
      </c>
      <c r="P228" s="51">
        <f t="shared" si="247"/>
        <v>56.697000000000003</v>
      </c>
      <c r="Q228" s="37">
        <f t="shared" si="247"/>
        <v>139045.57500000001</v>
      </c>
      <c r="R228" s="37">
        <f t="shared" ref="R228" si="248">SUM(R229)</f>
        <v>72763.987800000003</v>
      </c>
      <c r="S228" s="37">
        <f t="shared" ref="S228" si="249">SUM(S229)</f>
        <v>31536.175700000003</v>
      </c>
      <c r="T228" s="37">
        <f t="shared" ref="T228" si="250">SUM(T229)</f>
        <v>119112.51280000003</v>
      </c>
      <c r="U228" s="37">
        <f t="shared" ref="U228" si="251">SUM(U229)</f>
        <v>362458.25130000006</v>
      </c>
      <c r="V228" s="52">
        <v>46348.53</v>
      </c>
      <c r="W228" s="37">
        <f>T228/3</f>
        <v>39704.170933333342</v>
      </c>
      <c r="X228" s="53">
        <f t="shared" si="205"/>
        <v>448510.95223333337</v>
      </c>
      <c r="Y228" s="40" t="e">
        <f>#REF!+V228-W228</f>
        <v>#REF!</v>
      </c>
      <c r="Z228" s="41" t="e">
        <f>#REF!+V228-W228</f>
        <v>#REF!</v>
      </c>
    </row>
    <row r="229" spans="1:26" ht="42" customHeight="1">
      <c r="A229" s="38"/>
      <c r="B229" s="39"/>
      <c r="C229" s="63"/>
      <c r="D229" s="64" t="s">
        <v>174</v>
      </c>
      <c r="E229" s="65" t="s">
        <v>173</v>
      </c>
      <c r="F229" s="22" t="s">
        <v>172</v>
      </c>
      <c r="G229" s="23" t="s">
        <v>463</v>
      </c>
      <c r="H229" s="52">
        <v>8012.6</v>
      </c>
      <c r="I229" s="37">
        <v>8012.6</v>
      </c>
      <c r="J229" s="37">
        <v>1619.7</v>
      </c>
      <c r="K229" s="53">
        <v>1619.7</v>
      </c>
      <c r="L229" s="51">
        <v>21.75</v>
      </c>
      <c r="M229" s="51">
        <v>11.382</v>
      </c>
      <c r="N229" s="51">
        <v>4.9329999999999998</v>
      </c>
      <c r="O229" s="51">
        <v>18.632000000000001</v>
      </c>
      <c r="P229" s="147">
        <f t="shared" si="206"/>
        <v>56.697000000000003</v>
      </c>
      <c r="Q229" s="37">
        <f>(H229-J229)*L229</f>
        <v>139045.57500000001</v>
      </c>
      <c r="R229" s="37">
        <f t="shared" si="207"/>
        <v>72763.987800000003</v>
      </c>
      <c r="S229" s="37">
        <f t="shared" si="208"/>
        <v>31536.175700000003</v>
      </c>
      <c r="T229" s="37">
        <f t="shared" si="209"/>
        <v>119112.51280000003</v>
      </c>
      <c r="U229" s="53">
        <f t="shared" si="210"/>
        <v>362458.25130000006</v>
      </c>
      <c r="V229" s="52" t="s">
        <v>47</v>
      </c>
      <c r="W229" s="37"/>
      <c r="X229" s="53"/>
      <c r="Y229" s="40"/>
      <c r="Z229" s="41"/>
    </row>
    <row r="230" spans="1:26" ht="30.75" customHeight="1">
      <c r="A230" s="38" t="s">
        <v>88</v>
      </c>
      <c r="B230" s="39" t="s">
        <v>171</v>
      </c>
      <c r="C230" s="63" t="s">
        <v>170</v>
      </c>
      <c r="D230" s="148"/>
      <c r="E230" s="64" t="s">
        <v>156</v>
      </c>
      <c r="F230" s="149"/>
      <c r="G230" s="23"/>
      <c r="H230" s="52" t="s">
        <v>47</v>
      </c>
      <c r="I230" s="37" t="s">
        <v>47</v>
      </c>
      <c r="J230" s="37" t="s">
        <v>47</v>
      </c>
      <c r="K230" s="53" t="s">
        <v>47</v>
      </c>
      <c r="L230" s="51">
        <f>SUM(L231:L244)</f>
        <v>6016.8639999999996</v>
      </c>
      <c r="M230" s="51">
        <f t="shared" ref="M230:P230" si="252">SUM(M231:M244)</f>
        <v>2439.9409999999998</v>
      </c>
      <c r="N230" s="51">
        <f t="shared" si="252"/>
        <v>1101.7190000000001</v>
      </c>
      <c r="O230" s="51">
        <f t="shared" si="252"/>
        <v>5922.5660000000007</v>
      </c>
      <c r="P230" s="51">
        <f t="shared" si="252"/>
        <v>15481.09</v>
      </c>
      <c r="Q230" s="37">
        <f>SUM(Q231:Q244)</f>
        <v>13200486.667479999</v>
      </c>
      <c r="R230" s="37">
        <f t="shared" ref="R230:U230" si="253">SUM(R231:R244)</f>
        <v>5370602.4228600003</v>
      </c>
      <c r="S230" s="37">
        <f t="shared" si="253"/>
        <v>2377855.91781</v>
      </c>
      <c r="T230" s="37">
        <f t="shared" si="253"/>
        <v>13042126.482580001</v>
      </c>
      <c r="U230" s="37">
        <f t="shared" si="253"/>
        <v>33991071.490730003</v>
      </c>
      <c r="V230" s="52">
        <v>4696843.37</v>
      </c>
      <c r="W230" s="37">
        <f>T230/3</f>
        <v>4347375.4941933332</v>
      </c>
      <c r="X230" s="53">
        <f t="shared" si="205"/>
        <v>43035290.35492333</v>
      </c>
      <c r="Y230" s="40" t="e">
        <f>#REF!+V230-W230</f>
        <v>#REF!</v>
      </c>
      <c r="Z230" s="41" t="e">
        <f>#REF!+V230-W230</f>
        <v>#REF!</v>
      </c>
    </row>
    <row r="231" spans="1:26" ht="54" customHeight="1">
      <c r="A231" s="38"/>
      <c r="B231" s="39"/>
      <c r="C231" s="63"/>
      <c r="D231" s="64" t="s">
        <v>156</v>
      </c>
      <c r="E231" s="65" t="s">
        <v>150</v>
      </c>
      <c r="F231" s="22" t="s">
        <v>169</v>
      </c>
      <c r="G231" s="23" t="s">
        <v>463</v>
      </c>
      <c r="H231" s="52">
        <v>11563.29</v>
      </c>
      <c r="I231" s="37">
        <v>11563.29</v>
      </c>
      <c r="J231" s="37">
        <v>1580</v>
      </c>
      <c r="K231" s="53">
        <v>1580</v>
      </c>
      <c r="L231" s="51">
        <v>78.498000000000005</v>
      </c>
      <c r="M231" s="51">
        <v>34.659999999999997</v>
      </c>
      <c r="N231" s="51">
        <v>9.24</v>
      </c>
      <c r="O231" s="51">
        <v>83.17</v>
      </c>
      <c r="P231" s="147">
        <f t="shared" si="206"/>
        <v>205.56799999999998</v>
      </c>
      <c r="Q231" s="37">
        <f t="shared" ref="Q231:Q244" si="254">(H231-J231)*L231</f>
        <v>783668.29842000012</v>
      </c>
      <c r="R231" s="37">
        <f t="shared" si="207"/>
        <v>346020.83140000002</v>
      </c>
      <c r="S231" s="37">
        <f t="shared" si="208"/>
        <v>92245.599600000016</v>
      </c>
      <c r="T231" s="37">
        <f t="shared" si="209"/>
        <v>830310.22930000012</v>
      </c>
      <c r="U231" s="53">
        <f t="shared" si="210"/>
        <v>2052244.9587200002</v>
      </c>
      <c r="V231" s="52" t="s">
        <v>47</v>
      </c>
      <c r="W231" s="37"/>
      <c r="X231" s="53"/>
      <c r="Y231" s="40"/>
      <c r="Z231" s="41"/>
    </row>
    <row r="232" spans="1:26" ht="45.75" customHeight="1">
      <c r="A232" s="38"/>
      <c r="B232" s="39"/>
      <c r="C232" s="63"/>
      <c r="D232" s="64" t="s">
        <v>156</v>
      </c>
      <c r="E232" s="65" t="s">
        <v>150</v>
      </c>
      <c r="F232" s="22" t="s">
        <v>168</v>
      </c>
      <c r="G232" s="23" t="s">
        <v>463</v>
      </c>
      <c r="H232" s="52">
        <v>3342.42</v>
      </c>
      <c r="I232" s="37">
        <v>3342.42</v>
      </c>
      <c r="J232" s="37">
        <v>1271.6600000000001</v>
      </c>
      <c r="K232" s="53">
        <v>1271.6600000000001</v>
      </c>
      <c r="L232" s="51">
        <v>467.90300000000002</v>
      </c>
      <c r="M232" s="51">
        <v>169.03</v>
      </c>
      <c r="N232" s="51">
        <v>53.13</v>
      </c>
      <c r="O232" s="51">
        <v>455.32600000000002</v>
      </c>
      <c r="P232" s="147">
        <f t="shared" si="206"/>
        <v>1145.3890000000001</v>
      </c>
      <c r="Q232" s="37">
        <f t="shared" si="254"/>
        <v>968914.81628000014</v>
      </c>
      <c r="R232" s="37">
        <f t="shared" si="207"/>
        <v>350020.56280000001</v>
      </c>
      <c r="S232" s="37">
        <f t="shared" si="208"/>
        <v>110019.47880000001</v>
      </c>
      <c r="T232" s="37">
        <f t="shared" si="209"/>
        <v>942870.86776000017</v>
      </c>
      <c r="U232" s="53">
        <f t="shared" si="210"/>
        <v>2371825.7256400003</v>
      </c>
      <c r="V232" s="52" t="s">
        <v>47</v>
      </c>
      <c r="W232" s="37"/>
      <c r="X232" s="53"/>
      <c r="Y232" s="40"/>
      <c r="Z232" s="41"/>
    </row>
    <row r="233" spans="1:26" ht="43.5" customHeight="1">
      <c r="A233" s="38"/>
      <c r="B233" s="39"/>
      <c r="C233" s="63"/>
      <c r="D233" s="64" t="s">
        <v>156</v>
      </c>
      <c r="E233" s="65" t="s">
        <v>150</v>
      </c>
      <c r="F233" s="22" t="s">
        <v>167</v>
      </c>
      <c r="G233" s="23" t="s">
        <v>463</v>
      </c>
      <c r="H233" s="52">
        <v>4767.68</v>
      </c>
      <c r="I233" s="37">
        <v>4767.68</v>
      </c>
      <c r="J233" s="37">
        <v>1689.17</v>
      </c>
      <c r="K233" s="53">
        <v>1689.17</v>
      </c>
      <c r="L233" s="51">
        <v>98.121000000000009</v>
      </c>
      <c r="M233" s="51">
        <v>35.296999999999997</v>
      </c>
      <c r="N233" s="51">
        <v>18.535</v>
      </c>
      <c r="O233" s="51">
        <v>98.125</v>
      </c>
      <c r="P233" s="147">
        <f t="shared" si="206"/>
        <v>250.078</v>
      </c>
      <c r="Q233" s="37">
        <f t="shared" si="254"/>
        <v>302066.47971000004</v>
      </c>
      <c r="R233" s="37">
        <f t="shared" si="207"/>
        <v>108662.16747</v>
      </c>
      <c r="S233" s="37">
        <f t="shared" si="208"/>
        <v>57060.182850000005</v>
      </c>
      <c r="T233" s="37">
        <f t="shared" si="209"/>
        <v>302078.79375000001</v>
      </c>
      <c r="U233" s="53">
        <f t="shared" si="210"/>
        <v>769867.62378000002</v>
      </c>
      <c r="V233" s="52" t="s">
        <v>47</v>
      </c>
      <c r="W233" s="37"/>
      <c r="X233" s="53"/>
      <c r="Y233" s="40"/>
      <c r="Z233" s="41"/>
    </row>
    <row r="234" spans="1:26" ht="43.5" customHeight="1">
      <c r="A234" s="38"/>
      <c r="B234" s="39"/>
      <c r="C234" s="63"/>
      <c r="D234" s="64" t="s">
        <v>156</v>
      </c>
      <c r="E234" s="65" t="s">
        <v>150</v>
      </c>
      <c r="F234" s="22" t="s">
        <v>166</v>
      </c>
      <c r="G234" s="23" t="s">
        <v>463</v>
      </c>
      <c r="H234" s="52">
        <v>3697.5</v>
      </c>
      <c r="I234" s="37">
        <v>3697.5</v>
      </c>
      <c r="J234" s="37">
        <v>1689.17</v>
      </c>
      <c r="K234" s="53">
        <v>1689.17</v>
      </c>
      <c r="L234" s="51">
        <v>811.87299999999993</v>
      </c>
      <c r="M234" s="51">
        <v>350.35</v>
      </c>
      <c r="N234" s="51">
        <v>158.857</v>
      </c>
      <c r="O234" s="51">
        <v>814.43299999999999</v>
      </c>
      <c r="P234" s="147">
        <f t="shared" si="206"/>
        <v>2135.5129999999999</v>
      </c>
      <c r="Q234" s="37">
        <f t="shared" si="254"/>
        <v>1630508.9020899998</v>
      </c>
      <c r="R234" s="37">
        <f t="shared" si="207"/>
        <v>703618.4155</v>
      </c>
      <c r="S234" s="37">
        <f t="shared" si="208"/>
        <v>319037.27880999999</v>
      </c>
      <c r="T234" s="37">
        <f t="shared" si="209"/>
        <v>1635650.2268899998</v>
      </c>
      <c r="U234" s="53">
        <f t="shared" si="210"/>
        <v>4288814.8232899997</v>
      </c>
      <c r="V234" s="52" t="s">
        <v>47</v>
      </c>
      <c r="W234" s="37"/>
      <c r="X234" s="53"/>
      <c r="Y234" s="40"/>
      <c r="Z234" s="41"/>
    </row>
    <row r="235" spans="1:26" ht="43.5" customHeight="1">
      <c r="A235" s="38"/>
      <c r="B235" s="39"/>
      <c r="C235" s="63"/>
      <c r="D235" s="64" t="s">
        <v>156</v>
      </c>
      <c r="E235" s="65" t="s">
        <v>150</v>
      </c>
      <c r="F235" s="22" t="s">
        <v>165</v>
      </c>
      <c r="G235" s="23" t="s">
        <v>463</v>
      </c>
      <c r="H235" s="52">
        <v>3697.5</v>
      </c>
      <c r="I235" s="37">
        <v>3697.5</v>
      </c>
      <c r="J235" s="37">
        <v>1492.5</v>
      </c>
      <c r="K235" s="53">
        <v>1492.5</v>
      </c>
      <c r="L235" s="51">
        <v>75.045000000000002</v>
      </c>
      <c r="M235" s="51">
        <v>24.303000000000001</v>
      </c>
      <c r="N235" s="51">
        <v>14.175000000000001</v>
      </c>
      <c r="O235" s="51">
        <v>75.043000000000006</v>
      </c>
      <c r="P235" s="147">
        <f t="shared" si="206"/>
        <v>188.566</v>
      </c>
      <c r="Q235" s="37">
        <f t="shared" si="254"/>
        <v>165474.22500000001</v>
      </c>
      <c r="R235" s="37">
        <f t="shared" si="207"/>
        <v>53588.115000000005</v>
      </c>
      <c r="S235" s="37">
        <f t="shared" si="208"/>
        <v>31255.875</v>
      </c>
      <c r="T235" s="37">
        <f t="shared" si="209"/>
        <v>165469.815</v>
      </c>
      <c r="U235" s="53">
        <f t="shared" si="210"/>
        <v>415788.03</v>
      </c>
      <c r="V235" s="52" t="s">
        <v>47</v>
      </c>
      <c r="W235" s="37"/>
      <c r="X235" s="53"/>
      <c r="Y235" s="40"/>
      <c r="Z235" s="41"/>
    </row>
    <row r="236" spans="1:26" ht="43.5" customHeight="1">
      <c r="A236" s="38"/>
      <c r="B236" s="39"/>
      <c r="C236" s="63"/>
      <c r="D236" s="64" t="s">
        <v>156</v>
      </c>
      <c r="E236" s="65" t="s">
        <v>150</v>
      </c>
      <c r="F236" s="22" t="s">
        <v>164</v>
      </c>
      <c r="G236" s="23" t="s">
        <v>463</v>
      </c>
      <c r="H236" s="52">
        <v>3697.5</v>
      </c>
      <c r="I236" s="37">
        <v>3697.5</v>
      </c>
      <c r="J236" s="37">
        <v>1373.33</v>
      </c>
      <c r="K236" s="53">
        <v>1373.33</v>
      </c>
      <c r="L236" s="51">
        <v>187.81400000000002</v>
      </c>
      <c r="M236" s="51">
        <v>85.588999999999999</v>
      </c>
      <c r="N236" s="51">
        <v>37.529000000000003</v>
      </c>
      <c r="O236" s="51">
        <v>198.684</v>
      </c>
      <c r="P236" s="147">
        <f t="shared" si="206"/>
        <v>509.61599999999999</v>
      </c>
      <c r="Q236" s="37">
        <f t="shared" si="254"/>
        <v>436511.66438000009</v>
      </c>
      <c r="R236" s="37">
        <f t="shared" si="207"/>
        <v>198923.38613</v>
      </c>
      <c r="S236" s="37">
        <f t="shared" si="208"/>
        <v>87223.775930000018</v>
      </c>
      <c r="T236" s="37">
        <f t="shared" si="209"/>
        <v>461775.39228000003</v>
      </c>
      <c r="U236" s="53">
        <f t="shared" si="210"/>
        <v>1184434.2187200002</v>
      </c>
      <c r="V236" s="52" t="s">
        <v>47</v>
      </c>
      <c r="W236" s="37"/>
      <c r="X236" s="53"/>
      <c r="Y236" s="40"/>
      <c r="Z236" s="41"/>
    </row>
    <row r="237" spans="1:26" ht="43.5" customHeight="1">
      <c r="A237" s="38"/>
      <c r="B237" s="39"/>
      <c r="C237" s="63"/>
      <c r="D237" s="64" t="s">
        <v>156</v>
      </c>
      <c r="E237" s="65" t="s">
        <v>150</v>
      </c>
      <c r="F237" s="22" t="s">
        <v>163</v>
      </c>
      <c r="G237" s="23" t="s">
        <v>463</v>
      </c>
      <c r="H237" s="52">
        <v>3697.5</v>
      </c>
      <c r="I237" s="37">
        <v>3697.5</v>
      </c>
      <c r="J237" s="37">
        <v>1787.5</v>
      </c>
      <c r="K237" s="53">
        <v>1787.5</v>
      </c>
      <c r="L237" s="51">
        <v>106.035</v>
      </c>
      <c r="M237" s="51">
        <v>44.465000000000003</v>
      </c>
      <c r="N237" s="51">
        <v>20.03</v>
      </c>
      <c r="O237" s="51">
        <v>106.039</v>
      </c>
      <c r="P237" s="147">
        <f t="shared" si="206"/>
        <v>276.56900000000002</v>
      </c>
      <c r="Q237" s="37">
        <f t="shared" si="254"/>
        <v>202526.85</v>
      </c>
      <c r="R237" s="37">
        <f t="shared" si="207"/>
        <v>84928.150000000009</v>
      </c>
      <c r="S237" s="37">
        <f t="shared" si="208"/>
        <v>38257.300000000003</v>
      </c>
      <c r="T237" s="37">
        <f t="shared" si="209"/>
        <v>202534.49</v>
      </c>
      <c r="U237" s="53">
        <f t="shared" si="210"/>
        <v>528246.79</v>
      </c>
      <c r="V237" s="52" t="s">
        <v>47</v>
      </c>
      <c r="W237" s="37"/>
      <c r="X237" s="53"/>
      <c r="Y237" s="40"/>
      <c r="Z237" s="41"/>
    </row>
    <row r="238" spans="1:26" ht="43.5" customHeight="1">
      <c r="A238" s="38"/>
      <c r="B238" s="39"/>
      <c r="C238" s="63"/>
      <c r="D238" s="64" t="s">
        <v>156</v>
      </c>
      <c r="E238" s="65" t="s">
        <v>150</v>
      </c>
      <c r="F238" s="22" t="s">
        <v>162</v>
      </c>
      <c r="G238" s="23" t="s">
        <v>463</v>
      </c>
      <c r="H238" s="52">
        <v>3697.5</v>
      </c>
      <c r="I238" s="37">
        <v>3697.5</v>
      </c>
      <c r="J238" s="37">
        <v>1373.33</v>
      </c>
      <c r="K238" s="53">
        <v>1373.33</v>
      </c>
      <c r="L238" s="51">
        <v>189.154</v>
      </c>
      <c r="M238" s="51">
        <v>79.376999999999995</v>
      </c>
      <c r="N238" s="51">
        <v>35.756</v>
      </c>
      <c r="O238" s="51">
        <v>189.28899999999999</v>
      </c>
      <c r="P238" s="147">
        <f t="shared" si="206"/>
        <v>493.57600000000002</v>
      </c>
      <c r="Q238" s="37">
        <f t="shared" si="254"/>
        <v>439626.05218</v>
      </c>
      <c r="R238" s="37">
        <f t="shared" si="207"/>
        <v>184485.64209000001</v>
      </c>
      <c r="S238" s="37">
        <f t="shared" si="208"/>
        <v>83103.022519999999</v>
      </c>
      <c r="T238" s="37">
        <f t="shared" si="209"/>
        <v>439939.81513</v>
      </c>
      <c r="U238" s="53">
        <f t="shared" si="210"/>
        <v>1147154.53192</v>
      </c>
      <c r="V238" s="52" t="s">
        <v>47</v>
      </c>
      <c r="W238" s="37"/>
      <c r="X238" s="53"/>
      <c r="Y238" s="40"/>
      <c r="Z238" s="41"/>
    </row>
    <row r="239" spans="1:26" ht="43.5" customHeight="1">
      <c r="A239" s="38"/>
      <c r="B239" s="39"/>
      <c r="C239" s="63"/>
      <c r="D239" s="64" t="s">
        <v>156</v>
      </c>
      <c r="E239" s="65" t="s">
        <v>150</v>
      </c>
      <c r="F239" s="22" t="s">
        <v>161</v>
      </c>
      <c r="G239" s="23" t="s">
        <v>463</v>
      </c>
      <c r="H239" s="52">
        <v>3697.5</v>
      </c>
      <c r="I239" s="37">
        <v>3697.5</v>
      </c>
      <c r="J239" s="37">
        <v>1689.17</v>
      </c>
      <c r="K239" s="53">
        <v>1689.17</v>
      </c>
      <c r="L239" s="51">
        <v>403.34100000000001</v>
      </c>
      <c r="M239" s="51">
        <v>180.09299999999999</v>
      </c>
      <c r="N239" s="51">
        <v>77.697000000000003</v>
      </c>
      <c r="O239" s="51">
        <v>412.69799999999998</v>
      </c>
      <c r="P239" s="147">
        <f t="shared" si="206"/>
        <v>1073.829</v>
      </c>
      <c r="Q239" s="37">
        <f t="shared" si="254"/>
        <v>810041.83053000004</v>
      </c>
      <c r="R239" s="37">
        <f t="shared" si="207"/>
        <v>361686.17468999996</v>
      </c>
      <c r="S239" s="37">
        <f t="shared" si="208"/>
        <v>156041.21601</v>
      </c>
      <c r="T239" s="37">
        <f t="shared" si="209"/>
        <v>828833.77433999989</v>
      </c>
      <c r="U239" s="53">
        <f t="shared" si="210"/>
        <v>2156602.9955699998</v>
      </c>
      <c r="V239" s="52" t="s">
        <v>47</v>
      </c>
      <c r="W239" s="37"/>
      <c r="X239" s="53"/>
      <c r="Y239" s="40"/>
      <c r="Z239" s="41"/>
    </row>
    <row r="240" spans="1:26" ht="43.5" customHeight="1">
      <c r="A240" s="38"/>
      <c r="B240" s="39"/>
      <c r="C240" s="63"/>
      <c r="D240" s="64" t="s">
        <v>156</v>
      </c>
      <c r="E240" s="65" t="s">
        <v>150</v>
      </c>
      <c r="F240" s="22" t="s">
        <v>160</v>
      </c>
      <c r="G240" s="23" t="s">
        <v>463</v>
      </c>
      <c r="H240" s="52">
        <v>3697.5</v>
      </c>
      <c r="I240" s="37">
        <v>3697.5</v>
      </c>
      <c r="J240" s="37">
        <v>1689.17</v>
      </c>
      <c r="K240" s="53">
        <v>1689.17</v>
      </c>
      <c r="L240" s="51">
        <v>323.46199999999999</v>
      </c>
      <c r="M240" s="51">
        <v>109.801</v>
      </c>
      <c r="N240" s="51">
        <v>55.616</v>
      </c>
      <c r="O240" s="51">
        <v>299.83499999999998</v>
      </c>
      <c r="P240" s="147">
        <f t="shared" si="206"/>
        <v>788.71399999999994</v>
      </c>
      <c r="Q240" s="37">
        <f t="shared" si="254"/>
        <v>649618.43845999998</v>
      </c>
      <c r="R240" s="37">
        <f t="shared" si="207"/>
        <v>220516.64233</v>
      </c>
      <c r="S240" s="37">
        <f t="shared" si="208"/>
        <v>111695.28128</v>
      </c>
      <c r="T240" s="37">
        <f t="shared" si="209"/>
        <v>602167.62554999988</v>
      </c>
      <c r="U240" s="53">
        <f t="shared" si="210"/>
        <v>1583997.9876199998</v>
      </c>
      <c r="V240" s="52" t="s">
        <v>47</v>
      </c>
      <c r="W240" s="37"/>
      <c r="X240" s="53"/>
      <c r="Y240" s="40"/>
      <c r="Z240" s="41"/>
    </row>
    <row r="241" spans="1:26" ht="43.5" customHeight="1">
      <c r="A241" s="38"/>
      <c r="B241" s="39"/>
      <c r="C241" s="63"/>
      <c r="D241" s="64" t="s">
        <v>156</v>
      </c>
      <c r="E241" s="65" t="s">
        <v>150</v>
      </c>
      <c r="F241" s="22" t="s">
        <v>159</v>
      </c>
      <c r="G241" s="23" t="s">
        <v>463</v>
      </c>
      <c r="H241" s="52">
        <v>3697.5</v>
      </c>
      <c r="I241" s="37">
        <v>3697.5</v>
      </c>
      <c r="J241" s="37">
        <v>1841.67</v>
      </c>
      <c r="K241" s="53">
        <v>1841.67</v>
      </c>
      <c r="L241" s="51">
        <v>129.85499999999999</v>
      </c>
      <c r="M241" s="51">
        <v>49.313000000000002</v>
      </c>
      <c r="N241" s="51">
        <v>25.044</v>
      </c>
      <c r="O241" s="51">
        <v>129.86699999999999</v>
      </c>
      <c r="P241" s="147">
        <f t="shared" si="206"/>
        <v>334.07900000000001</v>
      </c>
      <c r="Q241" s="37">
        <f t="shared" si="254"/>
        <v>240988.80464999998</v>
      </c>
      <c r="R241" s="37">
        <f t="shared" si="207"/>
        <v>91516.54479</v>
      </c>
      <c r="S241" s="37">
        <f t="shared" si="208"/>
        <v>46477.406519999997</v>
      </c>
      <c r="T241" s="37">
        <f t="shared" si="209"/>
        <v>241011.07460999998</v>
      </c>
      <c r="U241" s="53">
        <f t="shared" si="210"/>
        <v>619993.83056999999</v>
      </c>
      <c r="V241" s="52" t="s">
        <v>47</v>
      </c>
      <c r="W241" s="37"/>
      <c r="X241" s="53"/>
      <c r="Y241" s="40"/>
      <c r="Z241" s="41"/>
    </row>
    <row r="242" spans="1:26" ht="42.75" customHeight="1">
      <c r="A242" s="38"/>
      <c r="B242" s="39"/>
      <c r="C242" s="63"/>
      <c r="D242" s="64" t="s">
        <v>156</v>
      </c>
      <c r="E242" s="65" t="s">
        <v>150</v>
      </c>
      <c r="F242" s="22" t="s">
        <v>158</v>
      </c>
      <c r="G242" s="23" t="s">
        <v>463</v>
      </c>
      <c r="H242" s="52">
        <v>3697.5</v>
      </c>
      <c r="I242" s="37">
        <v>3697.5</v>
      </c>
      <c r="J242" s="37">
        <v>1689.17</v>
      </c>
      <c r="K242" s="53">
        <v>1689.17</v>
      </c>
      <c r="L242" s="51">
        <v>830.01600000000008</v>
      </c>
      <c r="M242" s="51">
        <v>355.55200000000002</v>
      </c>
      <c r="N242" s="51">
        <v>154.10300000000001</v>
      </c>
      <c r="O242" s="51">
        <v>826.10900000000004</v>
      </c>
      <c r="P242" s="147">
        <f t="shared" si="206"/>
        <v>2165.7800000000002</v>
      </c>
      <c r="Q242" s="37">
        <f t="shared" si="254"/>
        <v>1666946.0332800001</v>
      </c>
      <c r="R242" s="37">
        <f t="shared" si="207"/>
        <v>714065.74815999996</v>
      </c>
      <c r="S242" s="37">
        <f t="shared" si="208"/>
        <v>309489.67799</v>
      </c>
      <c r="T242" s="37">
        <f t="shared" si="209"/>
        <v>1659099.4879699999</v>
      </c>
      <c r="U242" s="53">
        <f t="shared" si="210"/>
        <v>4349600.9473999999</v>
      </c>
      <c r="V242" s="52" t="s">
        <v>47</v>
      </c>
      <c r="W242" s="37"/>
      <c r="X242" s="53"/>
      <c r="Y242" s="40"/>
      <c r="Z242" s="41"/>
    </row>
    <row r="243" spans="1:26" ht="53.25" customHeight="1">
      <c r="A243" s="38"/>
      <c r="B243" s="39"/>
      <c r="C243" s="63"/>
      <c r="D243" s="64" t="s">
        <v>156</v>
      </c>
      <c r="E243" s="65" t="s">
        <v>150</v>
      </c>
      <c r="F243" s="22" t="s">
        <v>157</v>
      </c>
      <c r="G243" s="23" t="s">
        <v>463</v>
      </c>
      <c r="H243" s="52">
        <v>3697.5</v>
      </c>
      <c r="I243" s="37">
        <v>3697.5</v>
      </c>
      <c r="J243" s="37">
        <v>1580</v>
      </c>
      <c r="K243" s="53">
        <v>1580</v>
      </c>
      <c r="L243" s="51">
        <v>698.30099999999993</v>
      </c>
      <c r="M243" s="51">
        <v>289.06700000000001</v>
      </c>
      <c r="N243" s="51">
        <v>130.208</v>
      </c>
      <c r="O243" s="51">
        <v>689.31799999999998</v>
      </c>
      <c r="P243" s="147">
        <f t="shared" si="206"/>
        <v>1806.894</v>
      </c>
      <c r="Q243" s="37">
        <f t="shared" si="254"/>
        <v>1478652.3674999999</v>
      </c>
      <c r="R243" s="37">
        <f t="shared" si="207"/>
        <v>612099.37250000006</v>
      </c>
      <c r="S243" s="37">
        <f t="shared" si="208"/>
        <v>275715.44</v>
      </c>
      <c r="T243" s="37">
        <f t="shared" si="209"/>
        <v>1459630.865</v>
      </c>
      <c r="U243" s="53">
        <f t="shared" si="210"/>
        <v>3826098.0449999999</v>
      </c>
      <c r="V243" s="52" t="s">
        <v>47</v>
      </c>
      <c r="W243" s="37"/>
      <c r="X243" s="53"/>
      <c r="Y243" s="40"/>
      <c r="Z243" s="41"/>
    </row>
    <row r="244" spans="1:26" ht="42.75" customHeight="1">
      <c r="A244" s="38"/>
      <c r="B244" s="39"/>
      <c r="C244" s="63"/>
      <c r="D244" s="64" t="s">
        <v>156</v>
      </c>
      <c r="E244" s="65" t="s">
        <v>150</v>
      </c>
      <c r="F244" s="22" t="s">
        <v>155</v>
      </c>
      <c r="G244" s="23" t="s">
        <v>463</v>
      </c>
      <c r="H244" s="52">
        <v>3697.5</v>
      </c>
      <c r="I244" s="37">
        <v>3697.5</v>
      </c>
      <c r="J244" s="37">
        <v>1580</v>
      </c>
      <c r="K244" s="53">
        <v>1580</v>
      </c>
      <c r="L244" s="51">
        <v>1617.4459999999999</v>
      </c>
      <c r="M244" s="51">
        <v>633.04399999999998</v>
      </c>
      <c r="N244" s="51">
        <v>311.79899999999998</v>
      </c>
      <c r="O244" s="51">
        <v>1544.63</v>
      </c>
      <c r="P244" s="147">
        <f t="shared" si="206"/>
        <v>4106.9189999999999</v>
      </c>
      <c r="Q244" s="37">
        <f t="shared" si="254"/>
        <v>3424941.9049999998</v>
      </c>
      <c r="R244" s="37">
        <f t="shared" si="207"/>
        <v>1340470.67</v>
      </c>
      <c r="S244" s="37">
        <f t="shared" si="208"/>
        <v>660234.38249999995</v>
      </c>
      <c r="T244" s="37">
        <f t="shared" si="209"/>
        <v>3270754.0250000004</v>
      </c>
      <c r="U244" s="53">
        <f t="shared" si="210"/>
        <v>8696400.9824999999</v>
      </c>
      <c r="V244" s="52" t="s">
        <v>47</v>
      </c>
      <c r="W244" s="37"/>
      <c r="X244" s="53"/>
      <c r="Y244" s="40"/>
      <c r="Z244" s="41"/>
    </row>
    <row r="245" spans="1:26" ht="30.75" customHeight="1">
      <c r="A245" s="38" t="s">
        <v>154</v>
      </c>
      <c r="B245" s="39" t="s">
        <v>153</v>
      </c>
      <c r="C245" s="63" t="s">
        <v>152</v>
      </c>
      <c r="D245" s="148"/>
      <c r="E245" s="64" t="s">
        <v>151</v>
      </c>
      <c r="F245" s="149"/>
      <c r="G245" s="23"/>
      <c r="H245" s="52" t="s">
        <v>47</v>
      </c>
      <c r="I245" s="37" t="s">
        <v>47</v>
      </c>
      <c r="J245" s="37" t="s">
        <v>47</v>
      </c>
      <c r="K245" s="53" t="s">
        <v>47</v>
      </c>
      <c r="L245" s="51">
        <f t="shared" ref="L245:Q245" si="255">SUM(L246:L247)</f>
        <v>888.71400000000006</v>
      </c>
      <c r="M245" s="51">
        <f t="shared" si="255"/>
        <v>471.16999999999996</v>
      </c>
      <c r="N245" s="51">
        <f t="shared" si="255"/>
        <v>150.32999999999998</v>
      </c>
      <c r="O245" s="51">
        <f t="shared" si="255"/>
        <v>783.04</v>
      </c>
      <c r="P245" s="51">
        <f t="shared" si="255"/>
        <v>2293.2539999999999</v>
      </c>
      <c r="Q245" s="37">
        <f t="shared" si="255"/>
        <v>6716304.9736200003</v>
      </c>
      <c r="R245" s="37">
        <f t="shared" ref="R245" si="256">SUM(R246:R247)</f>
        <v>3560787.1760999998</v>
      </c>
      <c r="S245" s="37">
        <f t="shared" ref="S245" si="257">SUM(S246:S247)</f>
        <v>1136093.4188999999</v>
      </c>
      <c r="T245" s="37">
        <f t="shared" ref="T245" si="258">SUM(T246:T247)</f>
        <v>5917691.6831999999</v>
      </c>
      <c r="U245" s="37">
        <f t="shared" ref="U245" si="259">SUM(U246:U247)</f>
        <v>17330877.251820002</v>
      </c>
      <c r="V245" s="52">
        <v>2237672.5099999998</v>
      </c>
      <c r="W245" s="37">
        <f>T245/3</f>
        <v>1972563.8943999999</v>
      </c>
      <c r="X245" s="53">
        <f t="shared" si="205"/>
        <v>21541113.656220004</v>
      </c>
      <c r="Y245" s="40" t="e">
        <f>#REF!+V245-W245</f>
        <v>#REF!</v>
      </c>
      <c r="Z245" s="41" t="e">
        <f>#REF!+V245-W245</f>
        <v>#REF!</v>
      </c>
    </row>
    <row r="246" spans="1:26" ht="42" customHeight="1">
      <c r="A246" s="38"/>
      <c r="B246" s="39"/>
      <c r="C246" s="63"/>
      <c r="D246" s="64" t="s">
        <v>151</v>
      </c>
      <c r="E246" s="65" t="s">
        <v>150</v>
      </c>
      <c r="F246" s="22" t="s">
        <v>149</v>
      </c>
      <c r="G246" s="23" t="s">
        <v>463</v>
      </c>
      <c r="H246" s="52">
        <v>9955.33</v>
      </c>
      <c r="I246" s="37">
        <v>9955.33</v>
      </c>
      <c r="J246" s="37">
        <v>2398</v>
      </c>
      <c r="K246" s="53">
        <v>2398</v>
      </c>
      <c r="L246" s="51">
        <v>824.36800000000005</v>
      </c>
      <c r="M246" s="51">
        <v>409.34</v>
      </c>
      <c r="N246" s="51">
        <v>130.6</v>
      </c>
      <c r="O246" s="51">
        <v>680.29</v>
      </c>
      <c r="P246" s="147">
        <f t="shared" si="206"/>
        <v>2044.598</v>
      </c>
      <c r="Q246" s="37">
        <f>(H246-J246)*L246</f>
        <v>6230021.0174400005</v>
      </c>
      <c r="R246" s="37">
        <f t="shared" si="207"/>
        <v>3093517.4622</v>
      </c>
      <c r="S246" s="37">
        <f t="shared" si="208"/>
        <v>986987.29799999995</v>
      </c>
      <c r="T246" s="37">
        <f t="shared" si="209"/>
        <v>5141176.0257000001</v>
      </c>
      <c r="U246" s="53">
        <f t="shared" si="210"/>
        <v>15451701.803340001</v>
      </c>
      <c r="V246" s="52" t="s">
        <v>47</v>
      </c>
      <c r="W246" s="37"/>
      <c r="X246" s="53"/>
      <c r="Y246" s="40"/>
      <c r="Z246" s="41"/>
    </row>
    <row r="247" spans="1:26" ht="42" customHeight="1">
      <c r="A247" s="38"/>
      <c r="B247" s="39"/>
      <c r="C247" s="63"/>
      <c r="D247" s="64" t="s">
        <v>151</v>
      </c>
      <c r="E247" s="65" t="s">
        <v>150</v>
      </c>
      <c r="F247" s="22" t="s">
        <v>149</v>
      </c>
      <c r="G247" s="23" t="s">
        <v>464</v>
      </c>
      <c r="H247" s="52">
        <v>9955.33</v>
      </c>
      <c r="I247" s="37">
        <v>9955.33</v>
      </c>
      <c r="J247" s="37">
        <v>2398</v>
      </c>
      <c r="K247" s="53">
        <v>2398</v>
      </c>
      <c r="L247" s="51">
        <v>64.346000000000004</v>
      </c>
      <c r="M247" s="51">
        <v>61.83</v>
      </c>
      <c r="N247" s="51">
        <v>19.73</v>
      </c>
      <c r="O247" s="51">
        <v>102.75</v>
      </c>
      <c r="P247" s="147">
        <f t="shared" si="206"/>
        <v>248.65600000000001</v>
      </c>
      <c r="Q247" s="37">
        <f>(H247-J247)*L247</f>
        <v>486283.95618000004</v>
      </c>
      <c r="R247" s="37">
        <f t="shared" si="207"/>
        <v>467269.71389999997</v>
      </c>
      <c r="S247" s="37">
        <f t="shared" si="208"/>
        <v>149106.12090000001</v>
      </c>
      <c r="T247" s="37">
        <f t="shared" si="209"/>
        <v>776515.65749999997</v>
      </c>
      <c r="U247" s="53">
        <f t="shared" si="210"/>
        <v>1879175.44848</v>
      </c>
      <c r="V247" s="52" t="s">
        <v>47</v>
      </c>
      <c r="W247" s="37"/>
      <c r="X247" s="53"/>
      <c r="Y247" s="40"/>
      <c r="Z247" s="41"/>
    </row>
    <row r="248" spans="1:26" ht="30" customHeight="1">
      <c r="A248" s="38" t="s">
        <v>148</v>
      </c>
      <c r="B248" s="39" t="s">
        <v>147</v>
      </c>
      <c r="C248" s="63" t="s">
        <v>14</v>
      </c>
      <c r="D248" s="148"/>
      <c r="E248" s="64" t="s">
        <v>145</v>
      </c>
      <c r="F248" s="149"/>
      <c r="G248" s="23"/>
      <c r="H248" s="52" t="s">
        <v>47</v>
      </c>
      <c r="I248" s="37" t="s">
        <v>47</v>
      </c>
      <c r="J248" s="37" t="s">
        <v>47</v>
      </c>
      <c r="K248" s="53" t="s">
        <v>47</v>
      </c>
      <c r="L248" s="51">
        <f t="shared" ref="L248:Q248" si="260">SUM(L249:L250)</f>
        <v>645.46300000000008</v>
      </c>
      <c r="M248" s="51">
        <f t="shared" si="260"/>
        <v>347.97500000000002</v>
      </c>
      <c r="N248" s="51">
        <f t="shared" si="260"/>
        <v>168.72900000000001</v>
      </c>
      <c r="O248" s="51">
        <f t="shared" si="260"/>
        <v>568.98</v>
      </c>
      <c r="P248" s="51">
        <f t="shared" si="260"/>
        <v>1731.1470000000002</v>
      </c>
      <c r="Q248" s="37">
        <f t="shared" si="260"/>
        <v>3410495.4882000005</v>
      </c>
      <c r="R248" s="37">
        <f t="shared" ref="R248" si="261">SUM(R249:R250)</f>
        <v>1711921.8699600003</v>
      </c>
      <c r="S248" s="37">
        <f t="shared" ref="S248" si="262">SUM(S249:S250)</f>
        <v>820058.84174000018</v>
      </c>
      <c r="T248" s="37">
        <f t="shared" ref="T248" si="263">SUM(T249:T250)</f>
        <v>2888891.9651400005</v>
      </c>
      <c r="U248" s="37">
        <f t="shared" ref="U248" si="264">SUM(U249:U250)</f>
        <v>8831368.1650400013</v>
      </c>
      <c r="V248" s="52">
        <v>1118817.6200000001</v>
      </c>
      <c r="W248" s="37">
        <f>T248/3</f>
        <v>962963.98838000011</v>
      </c>
      <c r="X248" s="53">
        <f t="shared" si="205"/>
        <v>10913149.773420002</v>
      </c>
      <c r="Y248" s="40" t="e">
        <f>#REF!+V248-W248</f>
        <v>#REF!</v>
      </c>
      <c r="Z248" s="41" t="e">
        <f>#REF!+V248-W248</f>
        <v>#REF!</v>
      </c>
    </row>
    <row r="249" spans="1:26" ht="49.5" customHeight="1">
      <c r="A249" s="38"/>
      <c r="B249" s="39"/>
      <c r="C249" s="63"/>
      <c r="D249" s="64" t="s">
        <v>145</v>
      </c>
      <c r="E249" s="65" t="s">
        <v>60</v>
      </c>
      <c r="F249" s="22" t="s">
        <v>146</v>
      </c>
      <c r="G249" s="23" t="s">
        <v>463</v>
      </c>
      <c r="H249" s="52">
        <v>6768.27</v>
      </c>
      <c r="I249" s="37">
        <v>6768.27</v>
      </c>
      <c r="J249" s="37">
        <v>2376</v>
      </c>
      <c r="K249" s="53">
        <v>2376</v>
      </c>
      <c r="L249" s="51">
        <v>409.15600000000006</v>
      </c>
      <c r="M249" s="51">
        <v>272.61200000000002</v>
      </c>
      <c r="N249" s="51">
        <v>136.30600000000001</v>
      </c>
      <c r="O249" s="51">
        <v>408.91800000000001</v>
      </c>
      <c r="P249" s="147">
        <f t="shared" si="206"/>
        <v>1226.9920000000002</v>
      </c>
      <c r="Q249" s="37">
        <f>(H249-J249)*L249</f>
        <v>1797123.6241200005</v>
      </c>
      <c r="R249" s="37">
        <f t="shared" si="207"/>
        <v>1197385.5092400003</v>
      </c>
      <c r="S249" s="37">
        <f t="shared" si="208"/>
        <v>598692.75462000014</v>
      </c>
      <c r="T249" s="37">
        <f t="shared" si="209"/>
        <v>1796078.2638600003</v>
      </c>
      <c r="U249" s="53">
        <f t="shared" si="210"/>
        <v>5389280.1518400013</v>
      </c>
      <c r="V249" s="52" t="s">
        <v>47</v>
      </c>
      <c r="W249" s="37"/>
      <c r="X249" s="53"/>
      <c r="Y249" s="40"/>
      <c r="Z249" s="41"/>
    </row>
    <row r="250" spans="1:26" ht="49.5" customHeight="1">
      <c r="A250" s="38"/>
      <c r="B250" s="39"/>
      <c r="C250" s="63"/>
      <c r="D250" s="64" t="s">
        <v>145</v>
      </c>
      <c r="E250" s="65" t="s">
        <v>60</v>
      </c>
      <c r="F250" s="22" t="s">
        <v>144</v>
      </c>
      <c r="G250" s="23" t="s">
        <v>463</v>
      </c>
      <c r="H250" s="52">
        <v>9203.44</v>
      </c>
      <c r="I250" s="37">
        <v>9203.44</v>
      </c>
      <c r="J250" s="37">
        <v>2376</v>
      </c>
      <c r="K250" s="53">
        <v>2376</v>
      </c>
      <c r="L250" s="51">
        <v>236.30699999999999</v>
      </c>
      <c r="M250" s="51">
        <v>75.363</v>
      </c>
      <c r="N250" s="51">
        <v>32.423000000000002</v>
      </c>
      <c r="O250" s="51">
        <v>160.06200000000001</v>
      </c>
      <c r="P250" s="147">
        <f t="shared" si="206"/>
        <v>504.15499999999997</v>
      </c>
      <c r="Q250" s="37">
        <f>(H250-J250)*L250</f>
        <v>1613371.86408</v>
      </c>
      <c r="R250" s="37">
        <f t="shared" si="207"/>
        <v>514536.36072000006</v>
      </c>
      <c r="S250" s="37">
        <f t="shared" si="208"/>
        <v>221366.08712000004</v>
      </c>
      <c r="T250" s="37">
        <f t="shared" si="209"/>
        <v>1092813.7012800002</v>
      </c>
      <c r="U250" s="53">
        <f t="shared" si="210"/>
        <v>3442088.0131999999</v>
      </c>
      <c r="V250" s="52" t="s">
        <v>47</v>
      </c>
      <c r="W250" s="37"/>
      <c r="X250" s="53"/>
      <c r="Y250" s="40"/>
      <c r="Z250" s="41"/>
    </row>
    <row r="251" spans="1:26" ht="30.75" customHeight="1">
      <c r="A251" s="38" t="s">
        <v>88</v>
      </c>
      <c r="B251" s="39" t="s">
        <v>143</v>
      </c>
      <c r="C251" s="63" t="s">
        <v>142</v>
      </c>
      <c r="D251" s="148"/>
      <c r="E251" s="64" t="s">
        <v>141</v>
      </c>
      <c r="F251" s="149"/>
      <c r="G251" s="23"/>
      <c r="H251" s="52" t="s">
        <v>47</v>
      </c>
      <c r="I251" s="37" t="s">
        <v>47</v>
      </c>
      <c r="J251" s="37" t="s">
        <v>47</v>
      </c>
      <c r="K251" s="53" t="s">
        <v>47</v>
      </c>
      <c r="L251" s="51">
        <f t="shared" ref="L251:Q251" si="265">SUM(L252)</f>
        <v>2370.9639999999999</v>
      </c>
      <c r="M251" s="51">
        <f t="shared" si="265"/>
        <v>1295.123</v>
      </c>
      <c r="N251" s="51">
        <f t="shared" si="265"/>
        <v>406.18299999999999</v>
      </c>
      <c r="O251" s="51">
        <f t="shared" si="265"/>
        <v>2378.9549999999999</v>
      </c>
      <c r="P251" s="51">
        <f t="shared" si="265"/>
        <v>6451.2250000000004</v>
      </c>
      <c r="Q251" s="37">
        <f t="shared" si="265"/>
        <v>5545281.7321199998</v>
      </c>
      <c r="R251" s="37">
        <f t="shared" ref="R251" si="266">SUM(R252)</f>
        <v>3029072.5260899998</v>
      </c>
      <c r="S251" s="37">
        <f t="shared" ref="S251" si="267">SUM(S252)</f>
        <v>949992.98589000001</v>
      </c>
      <c r="T251" s="37">
        <f t="shared" ref="T251" si="268">SUM(T252)</f>
        <v>5563971.3226499995</v>
      </c>
      <c r="U251" s="37">
        <f t="shared" ref="U251" si="269">SUM(U252)</f>
        <v>15088318.566749999</v>
      </c>
      <c r="V251" s="52">
        <v>1861575.37</v>
      </c>
      <c r="W251" s="37">
        <f>T251/3</f>
        <v>1854657.1075499998</v>
      </c>
      <c r="X251" s="53">
        <f t="shared" si="205"/>
        <v>18804551.044299997</v>
      </c>
      <c r="Y251" s="40" t="e">
        <f>#REF!+V251-W251</f>
        <v>#REF!</v>
      </c>
      <c r="Z251" s="41" t="e">
        <f>#REF!+V251-W251</f>
        <v>#REF!</v>
      </c>
    </row>
    <row r="252" spans="1:26" ht="45" customHeight="1">
      <c r="A252" s="38"/>
      <c r="B252" s="39"/>
      <c r="C252" s="63"/>
      <c r="D252" s="64" t="s">
        <v>141</v>
      </c>
      <c r="E252" s="65" t="s">
        <v>140</v>
      </c>
      <c r="F252" s="22" t="s">
        <v>139</v>
      </c>
      <c r="G252" s="23" t="s">
        <v>463</v>
      </c>
      <c r="H252" s="52">
        <v>4483.83</v>
      </c>
      <c r="I252" s="37">
        <v>4483.83</v>
      </c>
      <c r="J252" s="37">
        <v>2145</v>
      </c>
      <c r="K252" s="53">
        <v>2145</v>
      </c>
      <c r="L252" s="51">
        <v>2370.9639999999999</v>
      </c>
      <c r="M252" s="51">
        <v>1295.123</v>
      </c>
      <c r="N252" s="51">
        <v>406.18299999999999</v>
      </c>
      <c r="O252" s="51">
        <v>2378.9549999999999</v>
      </c>
      <c r="P252" s="147">
        <f t="shared" si="206"/>
        <v>6451.2250000000004</v>
      </c>
      <c r="Q252" s="37">
        <f>(H252-J252)*L252</f>
        <v>5545281.7321199998</v>
      </c>
      <c r="R252" s="37">
        <f t="shared" si="207"/>
        <v>3029072.5260899998</v>
      </c>
      <c r="S252" s="37">
        <f t="shared" si="208"/>
        <v>949992.98589000001</v>
      </c>
      <c r="T252" s="37">
        <f t="shared" si="209"/>
        <v>5563971.3226499995</v>
      </c>
      <c r="U252" s="53">
        <f t="shared" si="210"/>
        <v>15088318.566749999</v>
      </c>
      <c r="V252" s="52" t="s">
        <v>47</v>
      </c>
      <c r="W252" s="37"/>
      <c r="X252" s="53"/>
      <c r="Y252" s="40"/>
      <c r="Z252" s="41"/>
    </row>
    <row r="253" spans="1:26" ht="30.75" customHeight="1">
      <c r="A253" s="38" t="s">
        <v>88</v>
      </c>
      <c r="B253" s="39" t="s">
        <v>138</v>
      </c>
      <c r="C253" s="63" t="s">
        <v>137</v>
      </c>
      <c r="D253" s="148"/>
      <c r="E253" s="64" t="s">
        <v>136</v>
      </c>
      <c r="F253" s="149"/>
      <c r="G253" s="23"/>
      <c r="H253" s="52" t="s">
        <v>47</v>
      </c>
      <c r="I253" s="37" t="s">
        <v>47</v>
      </c>
      <c r="J253" s="37" t="s">
        <v>47</v>
      </c>
      <c r="K253" s="53" t="s">
        <v>47</v>
      </c>
      <c r="L253" s="51">
        <f t="shared" ref="L253:Q253" si="270">SUM(L254:L256)</f>
        <v>15500.880999999999</v>
      </c>
      <c r="M253" s="51">
        <f t="shared" si="270"/>
        <v>10451.699000000001</v>
      </c>
      <c r="N253" s="51">
        <f t="shared" si="270"/>
        <v>7552.91</v>
      </c>
      <c r="O253" s="51">
        <f t="shared" si="270"/>
        <v>20791.519999999997</v>
      </c>
      <c r="P253" s="51">
        <f t="shared" si="270"/>
        <v>54297.01</v>
      </c>
      <c r="Q253" s="37">
        <f t="shared" si="270"/>
        <v>58576371.603830002</v>
      </c>
      <c r="R253" s="37">
        <f t="shared" ref="R253" si="271">SUM(R254:R256)</f>
        <v>25569209.788270004</v>
      </c>
      <c r="S253" s="37">
        <f t="shared" ref="S253" si="272">SUM(S254:S256)</f>
        <v>11413466.500899998</v>
      </c>
      <c r="T253" s="37">
        <f t="shared" ref="T253" si="273">SUM(T254:T256)</f>
        <v>50592765.966399997</v>
      </c>
      <c r="U253" s="37">
        <f t="shared" ref="U253" si="274">SUM(U254:U256)</f>
        <v>146151813.85939997</v>
      </c>
      <c r="V253" s="52">
        <v>18875514.09</v>
      </c>
      <c r="W253" s="37">
        <f>T253/3</f>
        <v>16864255.322133332</v>
      </c>
      <c r="X253" s="53">
        <f t="shared" si="205"/>
        <v>181891583.27153331</v>
      </c>
      <c r="Y253" s="40" t="e">
        <f>#REF!+V253-W253</f>
        <v>#REF!</v>
      </c>
      <c r="Z253" s="41" t="e">
        <f>#REF!+V253-W253</f>
        <v>#REF!</v>
      </c>
    </row>
    <row r="254" spans="1:26" ht="42" customHeight="1">
      <c r="A254" s="38"/>
      <c r="B254" s="39"/>
      <c r="C254" s="63"/>
      <c r="D254" s="64" t="s">
        <v>136</v>
      </c>
      <c r="E254" s="65" t="s">
        <v>132</v>
      </c>
      <c r="F254" s="22" t="s">
        <v>131</v>
      </c>
      <c r="G254" s="23" t="s">
        <v>463</v>
      </c>
      <c r="H254" s="52">
        <v>6416.33</v>
      </c>
      <c r="I254" s="37">
        <v>6416.33</v>
      </c>
      <c r="J254" s="37">
        <v>1533</v>
      </c>
      <c r="K254" s="53">
        <v>1533</v>
      </c>
      <c r="L254" s="51">
        <v>11740.757</v>
      </c>
      <c r="M254" s="51">
        <v>4890.0690000000004</v>
      </c>
      <c r="N254" s="51">
        <v>1991.28</v>
      </c>
      <c r="O254" s="51">
        <v>9668.41</v>
      </c>
      <c r="P254" s="147">
        <f t="shared" si="206"/>
        <v>28290.516</v>
      </c>
      <c r="Q254" s="37">
        <f>(H254-J254)*L254</f>
        <v>57333990.88081</v>
      </c>
      <c r="R254" s="37">
        <f t="shared" si="207"/>
        <v>23879820.649770003</v>
      </c>
      <c r="S254" s="37">
        <f t="shared" si="208"/>
        <v>9724077.3623999991</v>
      </c>
      <c r="T254" s="37">
        <f t="shared" si="209"/>
        <v>47214036.605300002</v>
      </c>
      <c r="U254" s="53">
        <f t="shared" si="210"/>
        <v>138151925.49827999</v>
      </c>
      <c r="V254" s="52" t="s">
        <v>47</v>
      </c>
      <c r="W254" s="37"/>
      <c r="X254" s="53"/>
      <c r="Y254" s="40"/>
      <c r="Z254" s="41"/>
    </row>
    <row r="255" spans="1:26" ht="42" customHeight="1">
      <c r="A255" s="38"/>
      <c r="B255" s="39"/>
      <c r="C255" s="63"/>
      <c r="D255" s="64" t="s">
        <v>136</v>
      </c>
      <c r="E255" s="65" t="s">
        <v>132</v>
      </c>
      <c r="F255" s="22" t="s">
        <v>131</v>
      </c>
      <c r="G255" s="23" t="s">
        <v>464</v>
      </c>
      <c r="H255" s="52">
        <v>6416.33</v>
      </c>
      <c r="I255" s="37">
        <v>6416.33</v>
      </c>
      <c r="J255" s="37">
        <v>1533</v>
      </c>
      <c r="K255" s="53">
        <v>1533</v>
      </c>
      <c r="L255" s="51">
        <v>253.989</v>
      </c>
      <c r="M255" s="51">
        <v>345.32</v>
      </c>
      <c r="N255" s="51">
        <v>345.32</v>
      </c>
      <c r="O255" s="51">
        <v>690.63</v>
      </c>
      <c r="P255" s="147">
        <f t="shared" si="206"/>
        <v>1635.259</v>
      </c>
      <c r="Q255" s="37">
        <f>(H255-J255)*L255</f>
        <v>1240312.1033699999</v>
      </c>
      <c r="R255" s="37">
        <f t="shared" si="207"/>
        <v>1686311.5156</v>
      </c>
      <c r="S255" s="37">
        <f t="shared" si="208"/>
        <v>1686311.5156</v>
      </c>
      <c r="T255" s="37">
        <f t="shared" si="209"/>
        <v>3372574.1979</v>
      </c>
      <c r="U255" s="53">
        <f t="shared" si="210"/>
        <v>7985509.3324699998</v>
      </c>
      <c r="V255" s="52" t="s">
        <v>47</v>
      </c>
      <c r="W255" s="37"/>
      <c r="X255" s="53"/>
      <c r="Y255" s="40"/>
      <c r="Z255" s="41"/>
    </row>
    <row r="256" spans="1:26" ht="42" customHeight="1">
      <c r="A256" s="38"/>
      <c r="B256" s="39"/>
      <c r="C256" s="63"/>
      <c r="D256" s="64" t="s">
        <v>136</v>
      </c>
      <c r="E256" s="65" t="s">
        <v>132</v>
      </c>
      <c r="F256" s="22" t="s">
        <v>131</v>
      </c>
      <c r="G256" s="23" t="s">
        <v>44</v>
      </c>
      <c r="H256" s="52">
        <v>54.16</v>
      </c>
      <c r="I256" s="37">
        <v>54.16</v>
      </c>
      <c r="J256" s="37">
        <v>53.57</v>
      </c>
      <c r="K256" s="53">
        <v>53.57</v>
      </c>
      <c r="L256" s="51">
        <v>3506.1350000000002</v>
      </c>
      <c r="M256" s="51">
        <v>5216.3100000000004</v>
      </c>
      <c r="N256" s="51">
        <v>5216.3100000000004</v>
      </c>
      <c r="O256" s="51">
        <v>10432.48</v>
      </c>
      <c r="P256" s="147">
        <f t="shared" si="206"/>
        <v>24371.235000000001</v>
      </c>
      <c r="Q256" s="37">
        <f>(H256-J256)*L256</f>
        <v>2068.6196499999874</v>
      </c>
      <c r="R256" s="37">
        <f t="shared" si="207"/>
        <v>3077.6228999999807</v>
      </c>
      <c r="S256" s="37">
        <f t="shared" si="208"/>
        <v>3077.6228999999807</v>
      </c>
      <c r="T256" s="37">
        <f t="shared" si="209"/>
        <v>6155.1631999999609</v>
      </c>
      <c r="U256" s="53">
        <f t="shared" si="210"/>
        <v>14379.028649999911</v>
      </c>
      <c r="V256" s="52" t="s">
        <v>47</v>
      </c>
      <c r="W256" s="37"/>
      <c r="X256" s="53"/>
      <c r="Y256" s="40"/>
      <c r="Z256" s="41"/>
    </row>
    <row r="257" spans="1:26" ht="30.75" customHeight="1">
      <c r="A257" s="38" t="s">
        <v>94</v>
      </c>
      <c r="B257" s="39" t="s">
        <v>135</v>
      </c>
      <c r="C257" s="63" t="s">
        <v>134</v>
      </c>
      <c r="D257" s="148"/>
      <c r="E257" s="64" t="s">
        <v>133</v>
      </c>
      <c r="F257" s="149"/>
      <c r="G257" s="23"/>
      <c r="H257" s="52" t="s">
        <v>47</v>
      </c>
      <c r="I257" s="37" t="s">
        <v>47</v>
      </c>
      <c r="J257" s="37" t="s">
        <v>47</v>
      </c>
      <c r="K257" s="53" t="s">
        <v>47</v>
      </c>
      <c r="L257" s="51">
        <f t="shared" ref="L257:Q257" si="275">SUM(L258)</f>
        <v>886.33799999999997</v>
      </c>
      <c r="M257" s="51">
        <f t="shared" si="275"/>
        <v>401.69600000000003</v>
      </c>
      <c r="N257" s="51">
        <f t="shared" si="275"/>
        <v>171.333</v>
      </c>
      <c r="O257" s="51">
        <f t="shared" si="275"/>
        <v>727.03</v>
      </c>
      <c r="P257" s="51">
        <f t="shared" si="275"/>
        <v>2186.3969999999999</v>
      </c>
      <c r="Q257" s="37">
        <f t="shared" si="275"/>
        <v>4246950.5706599997</v>
      </c>
      <c r="R257" s="37">
        <f t="shared" ref="R257" si="276">SUM(R258)</f>
        <v>1924754.50272</v>
      </c>
      <c r="S257" s="37">
        <f t="shared" ref="S257" si="277">SUM(S258)</f>
        <v>820954.06280999992</v>
      </c>
      <c r="T257" s="37">
        <f t="shared" ref="T257" si="278">SUM(T258)</f>
        <v>3483615.1370999995</v>
      </c>
      <c r="U257" s="37">
        <f t="shared" ref="U257" si="279">SUM(U258)</f>
        <v>10476274.273289999</v>
      </c>
      <c r="V257" s="52">
        <v>1357284.08</v>
      </c>
      <c r="W257" s="37">
        <f>T257/3</f>
        <v>1161205.0456999999</v>
      </c>
      <c r="X257" s="53">
        <f t="shared" si="205"/>
        <v>12994763.39899</v>
      </c>
      <c r="Y257" s="40" t="e">
        <f>#REF!+V257-W257</f>
        <v>#REF!</v>
      </c>
      <c r="Z257" s="41" t="e">
        <f>#REF!+V257-W257</f>
        <v>#REF!</v>
      </c>
    </row>
    <row r="258" spans="1:26" ht="49.5" customHeight="1">
      <c r="A258" s="38"/>
      <c r="B258" s="39"/>
      <c r="C258" s="63"/>
      <c r="D258" s="64" t="s">
        <v>133</v>
      </c>
      <c r="E258" s="65" t="s">
        <v>132</v>
      </c>
      <c r="F258" s="22" t="s">
        <v>131</v>
      </c>
      <c r="G258" s="23" t="s">
        <v>463</v>
      </c>
      <c r="H258" s="52">
        <v>6162.57</v>
      </c>
      <c r="I258" s="37">
        <v>6162.57</v>
      </c>
      <c r="J258" s="37">
        <v>1371</v>
      </c>
      <c r="K258" s="53">
        <v>1371</v>
      </c>
      <c r="L258" s="51">
        <v>886.33799999999997</v>
      </c>
      <c r="M258" s="51">
        <v>401.69600000000003</v>
      </c>
      <c r="N258" s="51">
        <v>171.333</v>
      </c>
      <c r="O258" s="51">
        <v>727.03</v>
      </c>
      <c r="P258" s="147">
        <f t="shared" si="206"/>
        <v>2186.3969999999999</v>
      </c>
      <c r="Q258" s="37">
        <f>(H258-J258)*L258</f>
        <v>4246950.5706599997</v>
      </c>
      <c r="R258" s="37">
        <f t="shared" si="207"/>
        <v>1924754.50272</v>
      </c>
      <c r="S258" s="37">
        <f t="shared" si="208"/>
        <v>820954.06280999992</v>
      </c>
      <c r="T258" s="37">
        <f t="shared" si="209"/>
        <v>3483615.1370999995</v>
      </c>
      <c r="U258" s="53">
        <f t="shared" si="210"/>
        <v>10476274.273289999</v>
      </c>
      <c r="V258" s="52" t="s">
        <v>47</v>
      </c>
      <c r="W258" s="37"/>
      <c r="X258" s="53"/>
      <c r="Y258" s="40"/>
      <c r="Z258" s="41"/>
    </row>
    <row r="259" spans="1:26" ht="30.75" customHeight="1">
      <c r="A259" s="38" t="s">
        <v>130</v>
      </c>
      <c r="B259" s="39" t="s">
        <v>129</v>
      </c>
      <c r="C259" s="63" t="s">
        <v>128</v>
      </c>
      <c r="D259" s="148"/>
      <c r="E259" s="64" t="s">
        <v>126</v>
      </c>
      <c r="F259" s="149"/>
      <c r="G259" s="23"/>
      <c r="H259" s="52" t="s">
        <v>47</v>
      </c>
      <c r="I259" s="37" t="s">
        <v>47</v>
      </c>
      <c r="J259" s="37" t="s">
        <v>47</v>
      </c>
      <c r="K259" s="53" t="s">
        <v>47</v>
      </c>
      <c r="L259" s="51">
        <f t="shared" ref="L259:Q259" si="280">SUM(L260:L261)</f>
        <v>480.82600000000002</v>
      </c>
      <c r="M259" s="51">
        <f t="shared" si="280"/>
        <v>214.83499999999998</v>
      </c>
      <c r="N259" s="51">
        <f t="shared" si="280"/>
        <v>85</v>
      </c>
      <c r="O259" s="51">
        <f t="shared" si="280"/>
        <v>445.89300000000003</v>
      </c>
      <c r="P259" s="51">
        <f t="shared" si="280"/>
        <v>1226.5540000000001</v>
      </c>
      <c r="Q259" s="37">
        <f t="shared" si="280"/>
        <v>2166586.2193999998</v>
      </c>
      <c r="R259" s="37">
        <f t="shared" ref="R259" si="281">SUM(R260:R261)</f>
        <v>971672.73039999988</v>
      </c>
      <c r="S259" s="37">
        <f t="shared" ref="S259" si="282">SUM(S260:S261)</f>
        <v>390608.07751999993</v>
      </c>
      <c r="T259" s="37">
        <f t="shared" ref="T259" si="283">SUM(T260:T261)</f>
        <v>2025174.1806000001</v>
      </c>
      <c r="U259" s="37">
        <f t="shared" ref="U259" si="284">SUM(U260:U261)</f>
        <v>5554041.20792</v>
      </c>
      <c r="V259" s="52">
        <v>802953.91</v>
      </c>
      <c r="W259" s="37">
        <f>T259/3</f>
        <v>675058.06020000007</v>
      </c>
      <c r="X259" s="53">
        <f t="shared" si="205"/>
        <v>7032053.1781200003</v>
      </c>
      <c r="Y259" s="40" t="e">
        <f>#REF!+V259-W259</f>
        <v>#REF!</v>
      </c>
      <c r="Z259" s="41" t="e">
        <f>#REF!+V259-W259</f>
        <v>#REF!</v>
      </c>
    </row>
    <row r="260" spans="1:26" ht="71.25" customHeight="1">
      <c r="A260" s="38"/>
      <c r="B260" s="39"/>
      <c r="C260" s="63"/>
      <c r="D260" s="64" t="s">
        <v>126</v>
      </c>
      <c r="E260" s="65" t="s">
        <v>125</v>
      </c>
      <c r="F260" s="22" t="s">
        <v>127</v>
      </c>
      <c r="G260" s="23" t="s">
        <v>463</v>
      </c>
      <c r="H260" s="52">
        <v>6817.8</v>
      </c>
      <c r="I260" s="37">
        <v>6817.8</v>
      </c>
      <c r="J260" s="37">
        <v>1885</v>
      </c>
      <c r="K260" s="53">
        <v>1885</v>
      </c>
      <c r="L260" s="51">
        <v>291.96600000000001</v>
      </c>
      <c r="M260" s="51">
        <v>133.79499999999999</v>
      </c>
      <c r="N260" s="51">
        <v>58.607999999999997</v>
      </c>
      <c r="O260" s="51">
        <v>285.47300000000001</v>
      </c>
      <c r="P260" s="147">
        <f t="shared" si="206"/>
        <v>769.84199999999998</v>
      </c>
      <c r="Q260" s="37">
        <f>(H260-J260)*L260</f>
        <v>1440209.8848000001</v>
      </c>
      <c r="R260" s="37">
        <f t="shared" si="207"/>
        <v>659983.97599999991</v>
      </c>
      <c r="S260" s="37">
        <f t="shared" si="208"/>
        <v>289101.54239999998</v>
      </c>
      <c r="T260" s="37">
        <f t="shared" si="209"/>
        <v>1408181.2144000002</v>
      </c>
      <c r="U260" s="53">
        <f t="shared" si="210"/>
        <v>3797476.6176000005</v>
      </c>
      <c r="V260" s="52" t="s">
        <v>47</v>
      </c>
      <c r="W260" s="37"/>
      <c r="X260" s="53"/>
      <c r="Y260" s="40"/>
      <c r="Z260" s="41"/>
    </row>
    <row r="261" spans="1:26" ht="49.5" customHeight="1">
      <c r="A261" s="38"/>
      <c r="B261" s="39"/>
      <c r="C261" s="63"/>
      <c r="D261" s="64" t="s">
        <v>126</v>
      </c>
      <c r="E261" s="65" t="s">
        <v>125</v>
      </c>
      <c r="F261" s="22" t="s">
        <v>124</v>
      </c>
      <c r="G261" s="23" t="s">
        <v>463</v>
      </c>
      <c r="H261" s="52">
        <v>5731.11</v>
      </c>
      <c r="I261" s="37">
        <v>5731.11</v>
      </c>
      <c r="J261" s="37">
        <v>1885</v>
      </c>
      <c r="K261" s="53">
        <v>1885</v>
      </c>
      <c r="L261" s="51">
        <v>188.85999999999999</v>
      </c>
      <c r="M261" s="51">
        <v>81.040000000000006</v>
      </c>
      <c r="N261" s="51">
        <v>26.391999999999999</v>
      </c>
      <c r="O261" s="51">
        <v>160.41999999999999</v>
      </c>
      <c r="P261" s="147">
        <f t="shared" si="206"/>
        <v>456.71199999999999</v>
      </c>
      <c r="Q261" s="37">
        <f>(H261-J261)*L261</f>
        <v>726376.33459999983</v>
      </c>
      <c r="R261" s="37">
        <f t="shared" si="207"/>
        <v>311688.75439999998</v>
      </c>
      <c r="S261" s="37">
        <f t="shared" si="208"/>
        <v>101506.53511999999</v>
      </c>
      <c r="T261" s="37">
        <f t="shared" si="209"/>
        <v>616992.96619999991</v>
      </c>
      <c r="U261" s="53">
        <f t="shared" si="210"/>
        <v>1756564.5903199997</v>
      </c>
      <c r="V261" s="52" t="s">
        <v>47</v>
      </c>
      <c r="W261" s="37"/>
      <c r="X261" s="53"/>
      <c r="Y261" s="40"/>
      <c r="Z261" s="41"/>
    </row>
    <row r="262" spans="1:26" ht="30.75" customHeight="1">
      <c r="A262" s="38" t="s">
        <v>88</v>
      </c>
      <c r="B262" s="39" t="s">
        <v>123</v>
      </c>
      <c r="C262" s="63" t="s">
        <v>122</v>
      </c>
      <c r="D262" s="148"/>
      <c r="E262" s="64" t="s">
        <v>121</v>
      </c>
      <c r="F262" s="149"/>
      <c r="G262" s="23"/>
      <c r="H262" s="52" t="s">
        <v>47</v>
      </c>
      <c r="I262" s="37" t="s">
        <v>47</v>
      </c>
      <c r="J262" s="37" t="s">
        <v>47</v>
      </c>
      <c r="K262" s="53" t="s">
        <v>47</v>
      </c>
      <c r="L262" s="51">
        <f t="shared" ref="L262:Q262" si="285">SUM(L263)</f>
        <v>4604.8130000000001</v>
      </c>
      <c r="M262" s="51">
        <f t="shared" si="285"/>
        <v>2472.4</v>
      </c>
      <c r="N262" s="51">
        <f t="shared" si="285"/>
        <v>769</v>
      </c>
      <c r="O262" s="51">
        <f t="shared" si="285"/>
        <v>3966</v>
      </c>
      <c r="P262" s="51">
        <f t="shared" si="285"/>
        <v>11812.213</v>
      </c>
      <c r="Q262" s="37">
        <f t="shared" si="285"/>
        <v>17842821.50866</v>
      </c>
      <c r="R262" s="37">
        <f t="shared" ref="R262" si="286">SUM(R263)</f>
        <v>9580104.9680000003</v>
      </c>
      <c r="S262" s="37">
        <f t="shared" ref="S262" si="287">SUM(S263)</f>
        <v>2979736.5799999996</v>
      </c>
      <c r="T262" s="37">
        <f t="shared" ref="T262" si="288">SUM(T263)</f>
        <v>15367536.119999999</v>
      </c>
      <c r="U262" s="37">
        <f t="shared" ref="U262" si="289">SUM(U263)</f>
        <v>45770199.176660001</v>
      </c>
      <c r="V262" s="52">
        <v>6492970</v>
      </c>
      <c r="W262" s="37">
        <f>T262/3</f>
        <v>5122512.04</v>
      </c>
      <c r="X262" s="53">
        <f t="shared" si="205"/>
        <v>57385681.21666</v>
      </c>
      <c r="Y262" s="40" t="e">
        <f>#REF!+V262-W262</f>
        <v>#REF!</v>
      </c>
      <c r="Z262" s="41" t="e">
        <f>#REF!+V262-W262</f>
        <v>#REF!</v>
      </c>
    </row>
    <row r="263" spans="1:26" ht="56.25" customHeight="1">
      <c r="A263" s="38"/>
      <c r="B263" s="39"/>
      <c r="C263" s="63"/>
      <c r="D263" s="64" t="s">
        <v>121</v>
      </c>
      <c r="E263" s="65" t="s">
        <v>76</v>
      </c>
      <c r="F263" s="22" t="s">
        <v>120</v>
      </c>
      <c r="G263" s="23" t="s">
        <v>463</v>
      </c>
      <c r="H263" s="52">
        <v>5618.82</v>
      </c>
      <c r="I263" s="37">
        <v>5618.82</v>
      </c>
      <c r="J263" s="37">
        <v>1744</v>
      </c>
      <c r="K263" s="53">
        <v>1744</v>
      </c>
      <c r="L263" s="51">
        <v>4604.8130000000001</v>
      </c>
      <c r="M263" s="51">
        <v>2472.4</v>
      </c>
      <c r="N263" s="51">
        <v>769</v>
      </c>
      <c r="O263" s="51">
        <v>3966</v>
      </c>
      <c r="P263" s="147">
        <f t="shared" si="206"/>
        <v>11812.213</v>
      </c>
      <c r="Q263" s="37">
        <f>(H263-J263)*L263</f>
        <v>17842821.50866</v>
      </c>
      <c r="R263" s="37">
        <f t="shared" si="207"/>
        <v>9580104.9680000003</v>
      </c>
      <c r="S263" s="37">
        <f t="shared" si="208"/>
        <v>2979736.5799999996</v>
      </c>
      <c r="T263" s="37">
        <f t="shared" si="209"/>
        <v>15367536.119999999</v>
      </c>
      <c r="U263" s="53">
        <f t="shared" si="210"/>
        <v>45770199.176660001</v>
      </c>
      <c r="V263" s="52" t="s">
        <v>47</v>
      </c>
      <c r="W263" s="37"/>
      <c r="X263" s="53"/>
      <c r="Y263" s="40"/>
      <c r="Z263" s="41"/>
    </row>
    <row r="264" spans="1:26" ht="30.75" customHeight="1">
      <c r="A264" s="38" t="s">
        <v>94</v>
      </c>
      <c r="B264" s="39" t="s">
        <v>119</v>
      </c>
      <c r="C264" s="63" t="s">
        <v>16</v>
      </c>
      <c r="D264" s="148"/>
      <c r="E264" s="64" t="s">
        <v>118</v>
      </c>
      <c r="F264" s="149"/>
      <c r="G264" s="23"/>
      <c r="H264" s="52" t="s">
        <v>47</v>
      </c>
      <c r="I264" s="37" t="s">
        <v>47</v>
      </c>
      <c r="J264" s="37" t="s">
        <v>47</v>
      </c>
      <c r="K264" s="53" t="s">
        <v>47</v>
      </c>
      <c r="L264" s="51">
        <f t="shared" ref="L264:Q264" si="290">SUM(L265)</f>
        <v>179.066</v>
      </c>
      <c r="M264" s="51">
        <f t="shared" si="290"/>
        <v>98.36</v>
      </c>
      <c r="N264" s="51">
        <f t="shared" si="290"/>
        <v>53.83</v>
      </c>
      <c r="O264" s="51">
        <f t="shared" si="290"/>
        <v>202.51</v>
      </c>
      <c r="P264" s="51">
        <f t="shared" si="290"/>
        <v>533.76599999999996</v>
      </c>
      <c r="Q264" s="37">
        <f t="shared" si="290"/>
        <v>997379.71339999989</v>
      </c>
      <c r="R264" s="37">
        <f t="shared" ref="R264" si="291">SUM(R265)</f>
        <v>547855.36399999994</v>
      </c>
      <c r="S264" s="37">
        <f t="shared" ref="S264" si="292">SUM(S265)</f>
        <v>299827.71699999995</v>
      </c>
      <c r="T264" s="37">
        <f t="shared" ref="T264" si="293">SUM(T265)</f>
        <v>1127960.4489999998</v>
      </c>
      <c r="U264" s="37">
        <f t="shared" ref="U264" si="294">SUM(U265)</f>
        <v>2973023.2433999996</v>
      </c>
      <c r="V264" s="52">
        <v>336238.15</v>
      </c>
      <c r="W264" s="37">
        <f>T264/3</f>
        <v>375986.81633333326</v>
      </c>
      <c r="X264" s="53">
        <f t="shared" ref="X264:X323" si="295">U264+V264+W264</f>
        <v>3685248.2097333325</v>
      </c>
      <c r="Y264" s="40" t="e">
        <f>#REF!+V264-W264</f>
        <v>#REF!</v>
      </c>
      <c r="Z264" s="41" t="e">
        <f>#REF!+V264-W264</f>
        <v>#REF!</v>
      </c>
    </row>
    <row r="265" spans="1:26" ht="45" customHeight="1">
      <c r="A265" s="38"/>
      <c r="B265" s="39"/>
      <c r="C265" s="63"/>
      <c r="D265" s="64" t="s">
        <v>118</v>
      </c>
      <c r="E265" s="65" t="s">
        <v>111</v>
      </c>
      <c r="F265" s="22" t="s">
        <v>117</v>
      </c>
      <c r="G265" s="23" t="s">
        <v>463</v>
      </c>
      <c r="H265" s="52">
        <v>7558.9</v>
      </c>
      <c r="I265" s="37">
        <v>7558.9</v>
      </c>
      <c r="J265" s="37">
        <v>1989</v>
      </c>
      <c r="K265" s="53">
        <v>1989</v>
      </c>
      <c r="L265" s="51">
        <v>179.066</v>
      </c>
      <c r="M265" s="51">
        <v>98.36</v>
      </c>
      <c r="N265" s="51">
        <v>53.83</v>
      </c>
      <c r="O265" s="51">
        <v>202.51</v>
      </c>
      <c r="P265" s="147">
        <f t="shared" ref="P265:P330" si="296">L265+M265+N265+O265</f>
        <v>533.76599999999996</v>
      </c>
      <c r="Q265" s="37">
        <f>(H265-J265)*L265</f>
        <v>997379.71339999989</v>
      </c>
      <c r="R265" s="37">
        <f t="shared" ref="R265:R322" si="297">(H265-J265)*M265</f>
        <v>547855.36399999994</v>
      </c>
      <c r="S265" s="37">
        <f t="shared" ref="S265:S322" si="298">(I265-K265)*N265</f>
        <v>299827.71699999995</v>
      </c>
      <c r="T265" s="37">
        <f t="shared" ref="T265:T322" si="299">(I265-K265)*O265</f>
        <v>1127960.4489999998</v>
      </c>
      <c r="U265" s="53">
        <f t="shared" ref="U265:U322" si="300">R265+S265+T265+Q265</f>
        <v>2973023.2433999996</v>
      </c>
      <c r="V265" s="52" t="s">
        <v>47</v>
      </c>
      <c r="W265" s="37"/>
      <c r="X265" s="53"/>
      <c r="Y265" s="40"/>
      <c r="Z265" s="41"/>
    </row>
    <row r="266" spans="1:26" ht="30.75" customHeight="1">
      <c r="A266" s="38" t="s">
        <v>94</v>
      </c>
      <c r="B266" s="39" t="s">
        <v>116</v>
      </c>
      <c r="C266" s="63" t="s">
        <v>15</v>
      </c>
      <c r="D266" s="148"/>
      <c r="E266" s="64" t="s">
        <v>101</v>
      </c>
      <c r="F266" s="149"/>
      <c r="G266" s="23"/>
      <c r="H266" s="52" t="s">
        <v>47</v>
      </c>
      <c r="I266" s="37" t="s">
        <v>47</v>
      </c>
      <c r="J266" s="37" t="s">
        <v>47</v>
      </c>
      <c r="K266" s="53" t="s">
        <v>47</v>
      </c>
      <c r="L266" s="51">
        <f t="shared" ref="L266:Q266" si="301">SUM(L267:L284)</f>
        <v>25793.263000000003</v>
      </c>
      <c r="M266" s="51">
        <f t="shared" si="301"/>
        <v>14134.89</v>
      </c>
      <c r="N266" s="51">
        <f t="shared" si="301"/>
        <v>4325.55</v>
      </c>
      <c r="O266" s="51">
        <f t="shared" si="301"/>
        <v>24871.82</v>
      </c>
      <c r="P266" s="51">
        <f t="shared" si="301"/>
        <v>69125.523000000001</v>
      </c>
      <c r="Q266" s="37">
        <f t="shared" si="301"/>
        <v>112709735.02582997</v>
      </c>
      <c r="R266" s="37">
        <f t="shared" ref="R266" si="302">SUM(R267:R284)</f>
        <v>60471911.027300008</v>
      </c>
      <c r="S266" s="37">
        <f t="shared" ref="S266" si="303">SUM(S267:S284)</f>
        <v>18248636.987999998</v>
      </c>
      <c r="T266" s="37">
        <f t="shared" ref="T266" si="304">SUM(T267:T284)</f>
        <v>104928825.49839997</v>
      </c>
      <c r="U266" s="37">
        <f t="shared" ref="U266" si="305">SUM(U267:U284)</f>
        <v>296359108.53952998</v>
      </c>
      <c r="V266" s="52">
        <v>37477346.890000001</v>
      </c>
      <c r="W266" s="37">
        <f>T266/3</f>
        <v>34976275.166133322</v>
      </c>
      <c r="X266" s="53">
        <f t="shared" si="295"/>
        <v>368812730.59566331</v>
      </c>
      <c r="Y266" s="40" t="e">
        <f>#REF!+V266-W266</f>
        <v>#REF!</v>
      </c>
      <c r="Z266" s="41" t="e">
        <f>#REF!+V266-W266</f>
        <v>#REF!</v>
      </c>
    </row>
    <row r="267" spans="1:26" ht="99" customHeight="1">
      <c r="A267" s="38"/>
      <c r="B267" s="39"/>
      <c r="C267" s="63"/>
      <c r="D267" s="64" t="s">
        <v>101</v>
      </c>
      <c r="E267" s="65" t="s">
        <v>111</v>
      </c>
      <c r="F267" s="22" t="s">
        <v>115</v>
      </c>
      <c r="G267" s="23" t="s">
        <v>463</v>
      </c>
      <c r="H267" s="52">
        <v>6223.97</v>
      </c>
      <c r="I267" s="37">
        <v>6223.97</v>
      </c>
      <c r="J267" s="37">
        <v>1880</v>
      </c>
      <c r="K267" s="53">
        <v>1880</v>
      </c>
      <c r="L267" s="51">
        <v>3008.4540000000002</v>
      </c>
      <c r="M267" s="51">
        <v>1508.78</v>
      </c>
      <c r="N267" s="51">
        <v>496.09</v>
      </c>
      <c r="O267" s="51">
        <v>2852.49</v>
      </c>
      <c r="P267" s="147">
        <f t="shared" si="296"/>
        <v>7865.8140000000003</v>
      </c>
      <c r="Q267" s="37">
        <f t="shared" ref="Q267:Q284" si="306">(H267-J267)*L267</f>
        <v>13068633.922380002</v>
      </c>
      <c r="R267" s="37">
        <f t="shared" si="297"/>
        <v>6554095.0566000007</v>
      </c>
      <c r="S267" s="37">
        <f t="shared" si="298"/>
        <v>2155000.0773</v>
      </c>
      <c r="T267" s="37">
        <f t="shared" si="299"/>
        <v>12391130.985299999</v>
      </c>
      <c r="U267" s="53">
        <f t="shared" si="300"/>
        <v>34168860.041579999</v>
      </c>
      <c r="V267" s="52" t="s">
        <v>47</v>
      </c>
      <c r="W267" s="37"/>
      <c r="X267" s="53"/>
      <c r="Y267" s="40"/>
      <c r="Z267" s="41"/>
    </row>
    <row r="268" spans="1:26" ht="62.25" customHeight="1">
      <c r="A268" s="38"/>
      <c r="B268" s="39"/>
      <c r="C268" s="63"/>
      <c r="D268" s="64" t="s">
        <v>101</v>
      </c>
      <c r="E268" s="65" t="s">
        <v>111</v>
      </c>
      <c r="F268" s="22" t="s">
        <v>114</v>
      </c>
      <c r="G268" s="23" t="s">
        <v>463</v>
      </c>
      <c r="H268" s="52">
        <v>6502.7</v>
      </c>
      <c r="I268" s="37">
        <v>6502.7</v>
      </c>
      <c r="J268" s="37">
        <v>1880</v>
      </c>
      <c r="K268" s="53">
        <v>1880</v>
      </c>
      <c r="L268" s="51">
        <v>1882.9119999999998</v>
      </c>
      <c r="M268" s="51">
        <v>988.5</v>
      </c>
      <c r="N268" s="51">
        <v>296.87</v>
      </c>
      <c r="O268" s="51">
        <v>1707.03</v>
      </c>
      <c r="P268" s="147">
        <f t="shared" si="296"/>
        <v>4875.3119999999999</v>
      </c>
      <c r="Q268" s="37">
        <f t="shared" si="306"/>
        <v>8704137.3023999985</v>
      </c>
      <c r="R268" s="37">
        <f t="shared" si="297"/>
        <v>4569538.95</v>
      </c>
      <c r="S268" s="37">
        <f t="shared" si="298"/>
        <v>1372340.949</v>
      </c>
      <c r="T268" s="37">
        <f t="shared" si="299"/>
        <v>7891087.5809999993</v>
      </c>
      <c r="U268" s="53">
        <f t="shared" si="300"/>
        <v>22537104.782399997</v>
      </c>
      <c r="V268" s="52" t="s">
        <v>47</v>
      </c>
      <c r="W268" s="37"/>
      <c r="X268" s="53"/>
      <c r="Y268" s="40"/>
      <c r="Z268" s="41"/>
    </row>
    <row r="269" spans="1:26" ht="50.25" customHeight="1">
      <c r="A269" s="38"/>
      <c r="B269" s="39"/>
      <c r="C269" s="63"/>
      <c r="D269" s="64" t="s">
        <v>101</v>
      </c>
      <c r="E269" s="65" t="s">
        <v>111</v>
      </c>
      <c r="F269" s="22" t="s">
        <v>113</v>
      </c>
      <c r="G269" s="23" t="s">
        <v>463</v>
      </c>
      <c r="H269" s="52">
        <v>6317.58</v>
      </c>
      <c r="I269" s="37">
        <v>6317.58</v>
      </c>
      <c r="J269" s="37">
        <v>1298.33</v>
      </c>
      <c r="K269" s="53">
        <v>1298.33</v>
      </c>
      <c r="L269" s="51">
        <v>78.525000000000006</v>
      </c>
      <c r="M269" s="51">
        <v>41.31</v>
      </c>
      <c r="N269" s="51">
        <v>13.64</v>
      </c>
      <c r="O269" s="51">
        <v>78.42</v>
      </c>
      <c r="P269" s="147">
        <f t="shared" si="296"/>
        <v>211.89500000000004</v>
      </c>
      <c r="Q269" s="37">
        <f t="shared" si="306"/>
        <v>394136.60625000001</v>
      </c>
      <c r="R269" s="37">
        <f t="shared" si="297"/>
        <v>207345.2175</v>
      </c>
      <c r="S269" s="37">
        <f t="shared" si="298"/>
        <v>68462.570000000007</v>
      </c>
      <c r="T269" s="37">
        <f t="shared" si="299"/>
        <v>393609.58500000002</v>
      </c>
      <c r="U269" s="53">
        <f t="shared" si="300"/>
        <v>1063553.97875</v>
      </c>
      <c r="V269" s="52" t="s">
        <v>47</v>
      </c>
      <c r="W269" s="37"/>
      <c r="X269" s="53"/>
      <c r="Y269" s="40"/>
      <c r="Z269" s="41"/>
    </row>
    <row r="270" spans="1:26" ht="61.5" customHeight="1">
      <c r="A270" s="38"/>
      <c r="B270" s="39"/>
      <c r="C270" s="63"/>
      <c r="D270" s="64" t="s">
        <v>101</v>
      </c>
      <c r="E270" s="65" t="s">
        <v>111</v>
      </c>
      <c r="F270" s="22" t="s">
        <v>112</v>
      </c>
      <c r="G270" s="23" t="s">
        <v>463</v>
      </c>
      <c r="H270" s="52">
        <v>10368.83</v>
      </c>
      <c r="I270" s="37">
        <v>10368.83</v>
      </c>
      <c r="J270" s="37">
        <v>1657.5</v>
      </c>
      <c r="K270" s="53">
        <v>1657.5</v>
      </c>
      <c r="L270" s="51">
        <v>58.935000000000002</v>
      </c>
      <c r="M270" s="51">
        <v>37.97</v>
      </c>
      <c r="N270" s="51">
        <v>11.97</v>
      </c>
      <c r="O270" s="51">
        <v>68.849999999999994</v>
      </c>
      <c r="P270" s="147">
        <f t="shared" si="296"/>
        <v>177.72499999999999</v>
      </c>
      <c r="Q270" s="37">
        <f t="shared" si="306"/>
        <v>513402.23355</v>
      </c>
      <c r="R270" s="37">
        <f t="shared" si="297"/>
        <v>330769.20010000002</v>
      </c>
      <c r="S270" s="37">
        <f t="shared" si="298"/>
        <v>104274.6201</v>
      </c>
      <c r="T270" s="37">
        <f t="shared" si="299"/>
        <v>599775.07049999991</v>
      </c>
      <c r="U270" s="53">
        <f t="shared" si="300"/>
        <v>1548221.1242499999</v>
      </c>
      <c r="V270" s="52" t="s">
        <v>47</v>
      </c>
      <c r="W270" s="37"/>
      <c r="X270" s="53"/>
      <c r="Y270" s="40"/>
      <c r="Z270" s="41"/>
    </row>
    <row r="271" spans="1:26" ht="67.5" customHeight="1">
      <c r="A271" s="38"/>
      <c r="B271" s="39"/>
      <c r="C271" s="63"/>
      <c r="D271" s="64" t="s">
        <v>101</v>
      </c>
      <c r="E271" s="65" t="s">
        <v>111</v>
      </c>
      <c r="F271" s="22" t="s">
        <v>110</v>
      </c>
      <c r="G271" s="23" t="s">
        <v>463</v>
      </c>
      <c r="H271" s="52">
        <v>23015.17</v>
      </c>
      <c r="I271" s="37">
        <v>23015.17</v>
      </c>
      <c r="J271" s="37">
        <v>1657.5</v>
      </c>
      <c r="K271" s="53">
        <v>1657.5</v>
      </c>
      <c r="L271" s="51">
        <v>121.74300000000001</v>
      </c>
      <c r="M271" s="51">
        <v>62.96</v>
      </c>
      <c r="N271" s="51">
        <v>20.62</v>
      </c>
      <c r="O271" s="51">
        <v>118.54</v>
      </c>
      <c r="P271" s="147">
        <f t="shared" si="296"/>
        <v>323.863</v>
      </c>
      <c r="Q271" s="37">
        <f t="shared" si="306"/>
        <v>2600146.8188100001</v>
      </c>
      <c r="R271" s="37">
        <f t="shared" si="297"/>
        <v>1344678.9031999998</v>
      </c>
      <c r="S271" s="37">
        <f t="shared" si="298"/>
        <v>440395.15539999999</v>
      </c>
      <c r="T271" s="37">
        <f t="shared" si="299"/>
        <v>2531738.2017999999</v>
      </c>
      <c r="U271" s="53">
        <f t="shared" si="300"/>
        <v>6916959.0792100001</v>
      </c>
      <c r="V271" s="52" t="s">
        <v>47</v>
      </c>
      <c r="W271" s="37"/>
      <c r="X271" s="53"/>
      <c r="Y271" s="40"/>
      <c r="Z271" s="41"/>
    </row>
    <row r="272" spans="1:26" ht="45" customHeight="1">
      <c r="A272" s="38"/>
      <c r="B272" s="39"/>
      <c r="C272" s="63"/>
      <c r="D272" s="64" t="s">
        <v>101</v>
      </c>
      <c r="E272" s="65" t="s">
        <v>103</v>
      </c>
      <c r="F272" s="22" t="s">
        <v>43</v>
      </c>
      <c r="G272" s="23" t="s">
        <v>463</v>
      </c>
      <c r="H272" s="52">
        <v>9574.48</v>
      </c>
      <c r="I272" s="37">
        <v>9574.48</v>
      </c>
      <c r="J272" s="37">
        <v>1833.33</v>
      </c>
      <c r="K272" s="53">
        <v>1833.33</v>
      </c>
      <c r="L272" s="51">
        <v>2755.6550000000002</v>
      </c>
      <c r="M272" s="51">
        <v>1266.8399999999999</v>
      </c>
      <c r="N272" s="51">
        <v>307.64999999999998</v>
      </c>
      <c r="O272" s="51">
        <v>1768.96</v>
      </c>
      <c r="P272" s="147">
        <f t="shared" si="296"/>
        <v>6099.1049999999996</v>
      </c>
      <c r="Q272" s="37">
        <f t="shared" si="306"/>
        <v>21331938.703250002</v>
      </c>
      <c r="R272" s="37">
        <f t="shared" si="297"/>
        <v>9806798.4659999982</v>
      </c>
      <c r="S272" s="37">
        <f t="shared" si="298"/>
        <v>2381564.7974999999</v>
      </c>
      <c r="T272" s="37">
        <f t="shared" si="299"/>
        <v>13693784.704</v>
      </c>
      <c r="U272" s="53">
        <f t="shared" si="300"/>
        <v>47214086.67075</v>
      </c>
      <c r="V272" s="52" t="s">
        <v>47</v>
      </c>
      <c r="W272" s="37"/>
      <c r="X272" s="53"/>
      <c r="Y272" s="40"/>
      <c r="Z272" s="41"/>
    </row>
    <row r="273" spans="1:26" ht="45" customHeight="1">
      <c r="A273" s="38"/>
      <c r="B273" s="39"/>
      <c r="C273" s="63"/>
      <c r="D273" s="64" t="s">
        <v>101</v>
      </c>
      <c r="E273" s="65" t="s">
        <v>103</v>
      </c>
      <c r="F273" s="22" t="s">
        <v>43</v>
      </c>
      <c r="G273" s="23" t="s">
        <v>464</v>
      </c>
      <c r="H273" s="52">
        <v>9574.48</v>
      </c>
      <c r="I273" s="37">
        <v>9574.48</v>
      </c>
      <c r="J273" s="37">
        <v>1833.33</v>
      </c>
      <c r="K273" s="53">
        <v>1833.33</v>
      </c>
      <c r="L273" s="51">
        <v>36.260999999999996</v>
      </c>
      <c r="M273" s="51">
        <v>20.63</v>
      </c>
      <c r="N273" s="51">
        <v>5.01</v>
      </c>
      <c r="O273" s="51">
        <v>28.8</v>
      </c>
      <c r="P273" s="147">
        <f t="shared" si="296"/>
        <v>90.700999999999993</v>
      </c>
      <c r="Q273" s="37">
        <f t="shared" si="306"/>
        <v>280701.84014999995</v>
      </c>
      <c r="R273" s="37">
        <f t="shared" si="297"/>
        <v>159699.92449999999</v>
      </c>
      <c r="S273" s="37">
        <f t="shared" si="298"/>
        <v>38783.161499999995</v>
      </c>
      <c r="T273" s="37">
        <f t="shared" si="299"/>
        <v>222945.12</v>
      </c>
      <c r="U273" s="53">
        <f t="shared" si="300"/>
        <v>702130.04614999995</v>
      </c>
      <c r="V273" s="52" t="s">
        <v>47</v>
      </c>
      <c r="W273" s="37"/>
      <c r="X273" s="53"/>
      <c r="Y273" s="40"/>
      <c r="Z273" s="41"/>
    </row>
    <row r="274" spans="1:26" ht="45" customHeight="1">
      <c r="A274" s="38"/>
      <c r="B274" s="39"/>
      <c r="C274" s="63"/>
      <c r="D274" s="64" t="s">
        <v>101</v>
      </c>
      <c r="E274" s="65" t="s">
        <v>103</v>
      </c>
      <c r="F274" s="22" t="s">
        <v>109</v>
      </c>
      <c r="G274" s="23" t="s">
        <v>463</v>
      </c>
      <c r="H274" s="52">
        <v>6635.24</v>
      </c>
      <c r="I274" s="37">
        <v>6635.24</v>
      </c>
      <c r="J274" s="37">
        <v>1453.33</v>
      </c>
      <c r="K274" s="53">
        <v>1453.33</v>
      </c>
      <c r="L274" s="51">
        <v>399.44399999999996</v>
      </c>
      <c r="M274" s="51">
        <v>244.5</v>
      </c>
      <c r="N274" s="51">
        <v>71.92</v>
      </c>
      <c r="O274" s="51">
        <v>413.53</v>
      </c>
      <c r="P274" s="147">
        <f t="shared" si="296"/>
        <v>1129.3939999999998</v>
      </c>
      <c r="Q274" s="37">
        <f t="shared" si="306"/>
        <v>2069882.8580399998</v>
      </c>
      <c r="R274" s="37">
        <f t="shared" si="297"/>
        <v>1266976.9949999999</v>
      </c>
      <c r="S274" s="37">
        <f t="shared" si="298"/>
        <v>372682.96720000001</v>
      </c>
      <c r="T274" s="37">
        <f t="shared" si="299"/>
        <v>2142875.2422999996</v>
      </c>
      <c r="U274" s="53">
        <f t="shared" si="300"/>
        <v>5852418.0625399994</v>
      </c>
      <c r="V274" s="52" t="s">
        <v>47</v>
      </c>
      <c r="W274" s="37"/>
      <c r="X274" s="53"/>
      <c r="Y274" s="40"/>
      <c r="Z274" s="41"/>
    </row>
    <row r="275" spans="1:26" ht="45" customHeight="1">
      <c r="A275" s="38"/>
      <c r="B275" s="39"/>
      <c r="C275" s="63"/>
      <c r="D275" s="64" t="s">
        <v>101</v>
      </c>
      <c r="E275" s="65" t="s">
        <v>103</v>
      </c>
      <c r="F275" s="22" t="s">
        <v>108</v>
      </c>
      <c r="G275" s="23" t="s">
        <v>463</v>
      </c>
      <c r="H275" s="52">
        <v>9193.31</v>
      </c>
      <c r="I275" s="37">
        <v>9193.31</v>
      </c>
      <c r="J275" s="37">
        <v>1453.33</v>
      </c>
      <c r="K275" s="53">
        <v>1453.33</v>
      </c>
      <c r="L275" s="51">
        <v>163.59299999999999</v>
      </c>
      <c r="M275" s="51">
        <v>94.39</v>
      </c>
      <c r="N275" s="51">
        <v>34.630000000000003</v>
      </c>
      <c r="O275" s="51">
        <v>199.12</v>
      </c>
      <c r="P275" s="147">
        <f t="shared" si="296"/>
        <v>491.733</v>
      </c>
      <c r="Q275" s="37">
        <f t="shared" si="306"/>
        <v>1266206.5481399999</v>
      </c>
      <c r="R275" s="37">
        <f t="shared" si="297"/>
        <v>730576.71219999995</v>
      </c>
      <c r="S275" s="37">
        <f t="shared" si="298"/>
        <v>268035.5074</v>
      </c>
      <c r="T275" s="37">
        <f t="shared" si="299"/>
        <v>1541184.8176</v>
      </c>
      <c r="U275" s="53">
        <f t="shared" si="300"/>
        <v>3806003.5853399998</v>
      </c>
      <c r="V275" s="52" t="s">
        <v>47</v>
      </c>
      <c r="W275" s="37"/>
      <c r="X275" s="53"/>
      <c r="Y275" s="40"/>
      <c r="Z275" s="41"/>
    </row>
    <row r="276" spans="1:26" ht="45" customHeight="1">
      <c r="A276" s="38"/>
      <c r="B276" s="39"/>
      <c r="C276" s="63"/>
      <c r="D276" s="64" t="s">
        <v>101</v>
      </c>
      <c r="E276" s="65" t="s">
        <v>103</v>
      </c>
      <c r="F276" s="22" t="s">
        <v>35</v>
      </c>
      <c r="G276" s="23" t="s">
        <v>463</v>
      </c>
      <c r="H276" s="52">
        <v>11260.82</v>
      </c>
      <c r="I276" s="37">
        <v>11260.82</v>
      </c>
      <c r="J276" s="37">
        <v>1616.67</v>
      </c>
      <c r="K276" s="53">
        <v>1616.67</v>
      </c>
      <c r="L276" s="51">
        <v>100.455</v>
      </c>
      <c r="M276" s="51">
        <v>90.73</v>
      </c>
      <c r="N276" s="51">
        <v>34.1</v>
      </c>
      <c r="O276" s="51">
        <v>196.08</v>
      </c>
      <c r="P276" s="147">
        <f t="shared" si="296"/>
        <v>421.36500000000001</v>
      </c>
      <c r="Q276" s="37">
        <f t="shared" si="306"/>
        <v>968803.08824999991</v>
      </c>
      <c r="R276" s="37">
        <f t="shared" si="297"/>
        <v>875013.72950000002</v>
      </c>
      <c r="S276" s="37">
        <f t="shared" si="298"/>
        <v>328865.51500000001</v>
      </c>
      <c r="T276" s="37">
        <f t="shared" si="299"/>
        <v>1891024.932</v>
      </c>
      <c r="U276" s="53">
        <f t="shared" si="300"/>
        <v>4063707.2647500001</v>
      </c>
      <c r="V276" s="52" t="s">
        <v>47</v>
      </c>
      <c r="W276" s="37"/>
      <c r="X276" s="53"/>
      <c r="Y276" s="40"/>
      <c r="Z276" s="41"/>
    </row>
    <row r="277" spans="1:26" ht="45" customHeight="1">
      <c r="A277" s="38"/>
      <c r="B277" s="39"/>
      <c r="C277" s="63"/>
      <c r="D277" s="64" t="s">
        <v>101</v>
      </c>
      <c r="E277" s="65" t="s">
        <v>103</v>
      </c>
      <c r="F277" s="22" t="s">
        <v>45</v>
      </c>
      <c r="G277" s="23" t="s">
        <v>463</v>
      </c>
      <c r="H277" s="52">
        <v>6602.1</v>
      </c>
      <c r="I277" s="37">
        <v>6602.1</v>
      </c>
      <c r="J277" s="37">
        <v>1453.33</v>
      </c>
      <c r="K277" s="53">
        <v>1453.33</v>
      </c>
      <c r="L277" s="51">
        <v>1466.3980000000001</v>
      </c>
      <c r="M277" s="51">
        <v>888.58</v>
      </c>
      <c r="N277" s="51">
        <v>275.85000000000002</v>
      </c>
      <c r="O277" s="51">
        <v>1586.11</v>
      </c>
      <c r="P277" s="147">
        <f t="shared" si="296"/>
        <v>4216.9380000000001</v>
      </c>
      <c r="Q277" s="37">
        <f t="shared" si="306"/>
        <v>7550146.030460001</v>
      </c>
      <c r="R277" s="37">
        <f t="shared" si="297"/>
        <v>4575094.0466000009</v>
      </c>
      <c r="S277" s="37">
        <f t="shared" si="298"/>
        <v>1420288.2045000002</v>
      </c>
      <c r="T277" s="37">
        <f t="shared" si="299"/>
        <v>8166515.5847000005</v>
      </c>
      <c r="U277" s="53">
        <f t="shared" si="300"/>
        <v>21712043.866260003</v>
      </c>
      <c r="V277" s="52" t="s">
        <v>47</v>
      </c>
      <c r="W277" s="37"/>
      <c r="X277" s="53"/>
      <c r="Y277" s="40"/>
      <c r="Z277" s="41"/>
    </row>
    <row r="278" spans="1:26" ht="45" customHeight="1">
      <c r="A278" s="38"/>
      <c r="B278" s="39"/>
      <c r="C278" s="63"/>
      <c r="D278" s="64" t="s">
        <v>101</v>
      </c>
      <c r="E278" s="65" t="s">
        <v>90</v>
      </c>
      <c r="F278" s="22" t="s">
        <v>107</v>
      </c>
      <c r="G278" s="23" t="s">
        <v>463</v>
      </c>
      <c r="H278" s="52">
        <v>8352.0300000000007</v>
      </c>
      <c r="I278" s="37">
        <v>8352.0300000000007</v>
      </c>
      <c r="J278" s="37">
        <v>2150</v>
      </c>
      <c r="K278" s="53">
        <v>2150</v>
      </c>
      <c r="L278" s="51">
        <v>718.12800000000004</v>
      </c>
      <c r="M278" s="51">
        <v>338.17</v>
      </c>
      <c r="N278" s="51">
        <v>117.23</v>
      </c>
      <c r="O278" s="51">
        <v>674.1</v>
      </c>
      <c r="P278" s="147">
        <f t="shared" si="296"/>
        <v>1847.6280000000002</v>
      </c>
      <c r="Q278" s="37">
        <f t="shared" si="306"/>
        <v>4453851.399840001</v>
      </c>
      <c r="R278" s="37">
        <f t="shared" si="297"/>
        <v>2097340.4851000002</v>
      </c>
      <c r="S278" s="37">
        <f t="shared" si="298"/>
        <v>727063.97690000013</v>
      </c>
      <c r="T278" s="37">
        <f t="shared" si="299"/>
        <v>4180788.4230000004</v>
      </c>
      <c r="U278" s="53">
        <f t="shared" si="300"/>
        <v>11459044.284840003</v>
      </c>
      <c r="V278" s="52" t="s">
        <v>47</v>
      </c>
      <c r="W278" s="37"/>
      <c r="X278" s="53"/>
      <c r="Y278" s="40"/>
      <c r="Z278" s="41"/>
    </row>
    <row r="279" spans="1:26" ht="45" customHeight="1">
      <c r="A279" s="38"/>
      <c r="B279" s="39"/>
      <c r="C279" s="63"/>
      <c r="D279" s="64" t="s">
        <v>101</v>
      </c>
      <c r="E279" s="65" t="s">
        <v>90</v>
      </c>
      <c r="F279" s="22" t="s">
        <v>106</v>
      </c>
      <c r="G279" s="23" t="s">
        <v>463</v>
      </c>
      <c r="H279" s="52">
        <v>7260.74</v>
      </c>
      <c r="I279" s="37">
        <v>7260.74</v>
      </c>
      <c r="J279" s="37">
        <v>2150</v>
      </c>
      <c r="K279" s="53">
        <v>2150</v>
      </c>
      <c r="L279" s="51">
        <v>192.37400000000002</v>
      </c>
      <c r="M279" s="51">
        <v>43.44</v>
      </c>
      <c r="N279" s="51">
        <v>15.06</v>
      </c>
      <c r="O279" s="51">
        <v>86.59</v>
      </c>
      <c r="P279" s="147">
        <f t="shared" si="296"/>
        <v>337.46400000000006</v>
      </c>
      <c r="Q279" s="37">
        <f t="shared" si="306"/>
        <v>983173.49676000013</v>
      </c>
      <c r="R279" s="37">
        <f t="shared" si="297"/>
        <v>222010.54559999998</v>
      </c>
      <c r="S279" s="37">
        <f t="shared" si="298"/>
        <v>76967.744399999996</v>
      </c>
      <c r="T279" s="37">
        <f t="shared" si="299"/>
        <v>442538.97659999999</v>
      </c>
      <c r="U279" s="53">
        <f t="shared" si="300"/>
        <v>1724690.7633600002</v>
      </c>
      <c r="V279" s="52" t="s">
        <v>47</v>
      </c>
      <c r="W279" s="37"/>
      <c r="X279" s="53"/>
      <c r="Y279" s="40"/>
      <c r="Z279" s="41"/>
    </row>
    <row r="280" spans="1:26" ht="45" customHeight="1">
      <c r="A280" s="38"/>
      <c r="B280" s="39"/>
      <c r="C280" s="63"/>
      <c r="D280" s="64" t="s">
        <v>101</v>
      </c>
      <c r="E280" s="65" t="s">
        <v>90</v>
      </c>
      <c r="F280" s="22" t="s">
        <v>102</v>
      </c>
      <c r="G280" s="23" t="s">
        <v>463</v>
      </c>
      <c r="H280" s="52">
        <v>4845.01</v>
      </c>
      <c r="I280" s="37">
        <v>4845.01</v>
      </c>
      <c r="J280" s="37">
        <v>2150</v>
      </c>
      <c r="K280" s="53">
        <v>2150</v>
      </c>
      <c r="L280" s="51">
        <v>9361.3029999999999</v>
      </c>
      <c r="M280" s="51">
        <v>5108.0600000000004</v>
      </c>
      <c r="N280" s="51">
        <v>1598.85</v>
      </c>
      <c r="O280" s="51">
        <v>9193.3799999999992</v>
      </c>
      <c r="P280" s="147">
        <f t="shared" si="296"/>
        <v>25261.593000000001</v>
      </c>
      <c r="Q280" s="37">
        <f t="shared" si="306"/>
        <v>25228805.198030002</v>
      </c>
      <c r="R280" s="37">
        <f t="shared" si="297"/>
        <v>13766272.780600002</v>
      </c>
      <c r="S280" s="37">
        <f t="shared" si="298"/>
        <v>4308916.7385</v>
      </c>
      <c r="T280" s="37">
        <f t="shared" si="299"/>
        <v>24776251.033799998</v>
      </c>
      <c r="U280" s="53">
        <f t="shared" si="300"/>
        <v>68080245.750930011</v>
      </c>
      <c r="V280" s="52" t="s">
        <v>47</v>
      </c>
      <c r="W280" s="37"/>
      <c r="X280" s="53"/>
      <c r="Y280" s="40"/>
      <c r="Z280" s="41"/>
    </row>
    <row r="281" spans="1:26" ht="45" customHeight="1">
      <c r="A281" s="38"/>
      <c r="B281" s="39"/>
      <c r="C281" s="63"/>
      <c r="D281" s="64" t="s">
        <v>101</v>
      </c>
      <c r="E281" s="65" t="s">
        <v>90</v>
      </c>
      <c r="F281" s="22" t="s">
        <v>102</v>
      </c>
      <c r="G281" s="23" t="s">
        <v>464</v>
      </c>
      <c r="H281" s="52">
        <v>4845.01</v>
      </c>
      <c r="I281" s="37">
        <v>4845.01</v>
      </c>
      <c r="J281" s="37">
        <v>2150</v>
      </c>
      <c r="K281" s="53">
        <v>2150</v>
      </c>
      <c r="L281" s="51">
        <v>1339.5529999999999</v>
      </c>
      <c r="M281" s="51">
        <v>1108.3900000000001</v>
      </c>
      <c r="N281" s="51">
        <v>346.93</v>
      </c>
      <c r="O281" s="51">
        <v>1994.86</v>
      </c>
      <c r="P281" s="147">
        <f t="shared" si="296"/>
        <v>4789.7330000000002</v>
      </c>
      <c r="Q281" s="37">
        <f t="shared" si="306"/>
        <v>3610108.7305299998</v>
      </c>
      <c r="R281" s="37">
        <f t="shared" si="297"/>
        <v>2987122.1339000007</v>
      </c>
      <c r="S281" s="37">
        <f t="shared" si="298"/>
        <v>934979.81930000009</v>
      </c>
      <c r="T281" s="37">
        <f t="shared" si="299"/>
        <v>5376167.6486</v>
      </c>
      <c r="U281" s="53">
        <f t="shared" si="300"/>
        <v>12908378.33233</v>
      </c>
      <c r="V281" s="52" t="s">
        <v>47</v>
      </c>
      <c r="W281" s="37"/>
      <c r="X281" s="53"/>
      <c r="Y281" s="40"/>
      <c r="Z281" s="41"/>
    </row>
    <row r="282" spans="1:26" ht="45" customHeight="1">
      <c r="A282" s="38"/>
      <c r="B282" s="39"/>
      <c r="C282" s="63"/>
      <c r="D282" s="64" t="s">
        <v>101</v>
      </c>
      <c r="E282" s="65" t="s">
        <v>105</v>
      </c>
      <c r="F282" s="22" t="s">
        <v>104</v>
      </c>
      <c r="G282" s="23" t="s">
        <v>463</v>
      </c>
      <c r="H282" s="52">
        <v>6435.71</v>
      </c>
      <c r="I282" s="37">
        <v>6435.71</v>
      </c>
      <c r="J282" s="37">
        <v>1716.67</v>
      </c>
      <c r="K282" s="53">
        <v>1716.67</v>
      </c>
      <c r="L282" s="51">
        <v>1982.749</v>
      </c>
      <c r="M282" s="51">
        <v>1097.97</v>
      </c>
      <c r="N282" s="51">
        <v>350.81</v>
      </c>
      <c r="O282" s="51">
        <v>2017.14</v>
      </c>
      <c r="P282" s="147">
        <f t="shared" si="296"/>
        <v>5448.6689999999999</v>
      </c>
      <c r="Q282" s="37">
        <f t="shared" si="306"/>
        <v>9356671.8409599997</v>
      </c>
      <c r="R282" s="37">
        <f t="shared" si="297"/>
        <v>5181364.3487999998</v>
      </c>
      <c r="S282" s="37">
        <f t="shared" si="298"/>
        <v>1655486.4224</v>
      </c>
      <c r="T282" s="37">
        <f t="shared" si="299"/>
        <v>9518964.3455999997</v>
      </c>
      <c r="U282" s="53">
        <f t="shared" si="300"/>
        <v>25712486.957759999</v>
      </c>
      <c r="V282" s="52" t="s">
        <v>47</v>
      </c>
      <c r="W282" s="37"/>
      <c r="X282" s="53"/>
      <c r="Y282" s="40"/>
      <c r="Z282" s="41"/>
    </row>
    <row r="283" spans="1:26" ht="45" customHeight="1">
      <c r="A283" s="38"/>
      <c r="B283" s="39"/>
      <c r="C283" s="63"/>
      <c r="D283" s="64" t="s">
        <v>101</v>
      </c>
      <c r="E283" s="65" t="s">
        <v>60</v>
      </c>
      <c r="F283" s="22" t="s">
        <v>100</v>
      </c>
      <c r="G283" s="23" t="s">
        <v>463</v>
      </c>
      <c r="H283" s="52">
        <v>6836.63</v>
      </c>
      <c r="I283" s="37">
        <v>6836.63</v>
      </c>
      <c r="J283" s="37">
        <v>1980</v>
      </c>
      <c r="K283" s="53">
        <v>1980</v>
      </c>
      <c r="L283" s="51">
        <v>1812.5619999999999</v>
      </c>
      <c r="M283" s="51">
        <v>953.68</v>
      </c>
      <c r="N283" s="51">
        <v>262.31</v>
      </c>
      <c r="O283" s="51">
        <v>1508.27</v>
      </c>
      <c r="P283" s="147">
        <f t="shared" si="296"/>
        <v>4536.8220000000001</v>
      </c>
      <c r="Q283" s="37">
        <f t="shared" si="306"/>
        <v>8802942.9860599991</v>
      </c>
      <c r="R283" s="37">
        <f t="shared" si="297"/>
        <v>4631670.8984000003</v>
      </c>
      <c r="S283" s="37">
        <f t="shared" si="298"/>
        <v>1273942.6152999999</v>
      </c>
      <c r="T283" s="37">
        <f t="shared" si="299"/>
        <v>7325109.3300999999</v>
      </c>
      <c r="U283" s="53">
        <f t="shared" si="300"/>
        <v>22033665.829860002</v>
      </c>
      <c r="V283" s="52" t="s">
        <v>47</v>
      </c>
      <c r="W283" s="37"/>
      <c r="X283" s="53"/>
      <c r="Y283" s="40"/>
      <c r="Z283" s="41"/>
    </row>
    <row r="284" spans="1:26" ht="45" customHeight="1">
      <c r="A284" s="38"/>
      <c r="B284" s="39"/>
      <c r="C284" s="63"/>
      <c r="D284" s="64" t="s">
        <v>101</v>
      </c>
      <c r="E284" s="65" t="s">
        <v>60</v>
      </c>
      <c r="F284" s="22" t="s">
        <v>100</v>
      </c>
      <c r="G284" s="23" t="s">
        <v>464</v>
      </c>
      <c r="H284" s="52">
        <v>6836.63</v>
      </c>
      <c r="I284" s="37">
        <v>6836.63</v>
      </c>
      <c r="J284" s="37">
        <v>1980</v>
      </c>
      <c r="K284" s="53">
        <v>1980</v>
      </c>
      <c r="L284" s="51">
        <v>314.21900000000005</v>
      </c>
      <c r="M284" s="51">
        <v>239.99</v>
      </c>
      <c r="N284" s="51">
        <v>66.010000000000005</v>
      </c>
      <c r="O284" s="51">
        <v>379.55</v>
      </c>
      <c r="P284" s="147">
        <f t="shared" si="296"/>
        <v>999.76900000000001</v>
      </c>
      <c r="Q284" s="37">
        <f t="shared" si="306"/>
        <v>1526045.4219700003</v>
      </c>
      <c r="R284" s="37">
        <f t="shared" si="297"/>
        <v>1165542.6337000001</v>
      </c>
      <c r="S284" s="37">
        <f t="shared" si="298"/>
        <v>320586.14630000002</v>
      </c>
      <c r="T284" s="37">
        <f t="shared" si="299"/>
        <v>1843333.9165000001</v>
      </c>
      <c r="U284" s="53">
        <f t="shared" si="300"/>
        <v>4855508.118470001</v>
      </c>
      <c r="V284" s="52" t="s">
        <v>47</v>
      </c>
      <c r="W284" s="37"/>
      <c r="X284" s="53"/>
      <c r="Y284" s="40"/>
      <c r="Z284" s="41"/>
    </row>
    <row r="285" spans="1:26" ht="30.75" customHeight="1">
      <c r="A285" s="38" t="s">
        <v>94</v>
      </c>
      <c r="B285" s="39" t="s">
        <v>99</v>
      </c>
      <c r="C285" s="63" t="s">
        <v>17</v>
      </c>
      <c r="D285" s="148"/>
      <c r="E285" s="64" t="s">
        <v>96</v>
      </c>
      <c r="F285" s="149"/>
      <c r="G285" s="23"/>
      <c r="H285" s="52" t="s">
        <v>47</v>
      </c>
      <c r="I285" s="37" t="s">
        <v>47</v>
      </c>
      <c r="J285" s="37" t="s">
        <v>47</v>
      </c>
      <c r="K285" s="53" t="s">
        <v>47</v>
      </c>
      <c r="L285" s="51">
        <f t="shared" ref="L285:Q285" si="307">SUM(L286:L291)</f>
        <v>1820.1649999999997</v>
      </c>
      <c r="M285" s="51">
        <f t="shared" si="307"/>
        <v>1121.0360000000001</v>
      </c>
      <c r="N285" s="51">
        <f t="shared" si="307"/>
        <v>409.298</v>
      </c>
      <c r="O285" s="51">
        <f t="shared" si="307"/>
        <v>1568.0079999999998</v>
      </c>
      <c r="P285" s="51">
        <f t="shared" si="307"/>
        <v>4918.5069999999996</v>
      </c>
      <c r="Q285" s="37">
        <f t="shared" si="307"/>
        <v>7292996.2273999993</v>
      </c>
      <c r="R285" s="37">
        <f t="shared" ref="R285" si="308">SUM(R286:R291)</f>
        <v>4472642.0033200001</v>
      </c>
      <c r="S285" s="37">
        <f t="shared" ref="S285" si="309">SUM(S286:S291)</f>
        <v>1640896.59626</v>
      </c>
      <c r="T285" s="37">
        <f t="shared" ref="T285" si="310">SUM(T286:T291)</f>
        <v>6377420.6325599998</v>
      </c>
      <c r="U285" s="37">
        <f t="shared" ref="U285" si="311">SUM(U286:U291)</f>
        <v>19783955.459539995</v>
      </c>
      <c r="V285" s="52">
        <v>2472599.88</v>
      </c>
      <c r="W285" s="37">
        <f>T285/3</f>
        <v>2125806.8775200001</v>
      </c>
      <c r="X285" s="53">
        <f t="shared" si="295"/>
        <v>24382362.217059992</v>
      </c>
      <c r="Y285" s="40" t="e">
        <f>#REF!+V285-W285</f>
        <v>#REF!</v>
      </c>
      <c r="Z285" s="41" t="e">
        <f>#REF!+V285-W285</f>
        <v>#REF!</v>
      </c>
    </row>
    <row r="286" spans="1:26" ht="64.5" customHeight="1">
      <c r="A286" s="38"/>
      <c r="B286" s="39"/>
      <c r="C286" s="63"/>
      <c r="D286" s="64" t="s">
        <v>96</v>
      </c>
      <c r="E286" s="65" t="s">
        <v>90</v>
      </c>
      <c r="F286" s="22" t="s">
        <v>98</v>
      </c>
      <c r="G286" s="23" t="s">
        <v>463</v>
      </c>
      <c r="H286" s="52">
        <v>5847.13</v>
      </c>
      <c r="I286" s="37">
        <v>5847.13</v>
      </c>
      <c r="J286" s="37">
        <v>2150</v>
      </c>
      <c r="K286" s="53">
        <v>2150</v>
      </c>
      <c r="L286" s="51">
        <v>1046.9559999999999</v>
      </c>
      <c r="M286" s="51">
        <v>699.66</v>
      </c>
      <c r="N286" s="51">
        <v>244.55</v>
      </c>
      <c r="O286" s="51">
        <v>821.31</v>
      </c>
      <c r="P286" s="147">
        <f t="shared" si="296"/>
        <v>2812.4759999999997</v>
      </c>
      <c r="Q286" s="37">
        <f t="shared" ref="Q286:Q291" si="312">(H286-J286)*L286</f>
        <v>3870732.4362799996</v>
      </c>
      <c r="R286" s="37">
        <f t="shared" si="297"/>
        <v>2586733.9758000001</v>
      </c>
      <c r="S286" s="37">
        <f t="shared" si="298"/>
        <v>904133.14150000003</v>
      </c>
      <c r="T286" s="37">
        <f t="shared" si="299"/>
        <v>3036489.8402999998</v>
      </c>
      <c r="U286" s="53">
        <f t="shared" si="300"/>
        <v>10398089.393879998</v>
      </c>
      <c r="V286" s="52" t="s">
        <v>47</v>
      </c>
      <c r="W286" s="37"/>
      <c r="X286" s="53"/>
      <c r="Y286" s="40"/>
      <c r="Z286" s="41"/>
    </row>
    <row r="287" spans="1:26" ht="58.5" customHeight="1">
      <c r="A287" s="38"/>
      <c r="B287" s="39"/>
      <c r="C287" s="63"/>
      <c r="D287" s="64" t="s">
        <v>96</v>
      </c>
      <c r="E287" s="65" t="s">
        <v>90</v>
      </c>
      <c r="F287" s="22" t="s">
        <v>97</v>
      </c>
      <c r="G287" s="23" t="s">
        <v>463</v>
      </c>
      <c r="H287" s="52">
        <v>6980.97</v>
      </c>
      <c r="I287" s="37">
        <v>6980.97</v>
      </c>
      <c r="J287" s="37">
        <v>2150</v>
      </c>
      <c r="K287" s="53">
        <v>2150</v>
      </c>
      <c r="L287" s="51">
        <v>8.495000000000001</v>
      </c>
      <c r="M287" s="51">
        <v>6.4960000000000004</v>
      </c>
      <c r="N287" s="51">
        <v>0.92800000000000005</v>
      </c>
      <c r="O287" s="51">
        <v>8.7780000000000005</v>
      </c>
      <c r="P287" s="147">
        <f t="shared" si="296"/>
        <v>24.697000000000003</v>
      </c>
      <c r="Q287" s="37">
        <f t="shared" si="312"/>
        <v>41039.090150000004</v>
      </c>
      <c r="R287" s="37">
        <f t="shared" si="297"/>
        <v>31381.981120000004</v>
      </c>
      <c r="S287" s="37">
        <f t="shared" si="298"/>
        <v>4483.1401600000008</v>
      </c>
      <c r="T287" s="37">
        <f t="shared" si="299"/>
        <v>42406.254660000006</v>
      </c>
      <c r="U287" s="53">
        <f t="shared" si="300"/>
        <v>119310.46609000002</v>
      </c>
      <c r="V287" s="52" t="s">
        <v>47</v>
      </c>
      <c r="W287" s="37"/>
      <c r="X287" s="53"/>
      <c r="Y287" s="40"/>
      <c r="Z287" s="41"/>
    </row>
    <row r="288" spans="1:26" ht="72.75" customHeight="1">
      <c r="A288" s="38"/>
      <c r="B288" s="39"/>
      <c r="C288" s="63"/>
      <c r="D288" s="64" t="s">
        <v>96</v>
      </c>
      <c r="E288" s="65" t="s">
        <v>90</v>
      </c>
      <c r="F288" s="22" t="s">
        <v>95</v>
      </c>
      <c r="G288" s="23" t="s">
        <v>463</v>
      </c>
      <c r="H288" s="52">
        <v>6620.03</v>
      </c>
      <c r="I288" s="37">
        <v>6620.03</v>
      </c>
      <c r="J288" s="37">
        <v>2150</v>
      </c>
      <c r="K288" s="53">
        <v>2150</v>
      </c>
      <c r="L288" s="51">
        <v>714.11400000000003</v>
      </c>
      <c r="M288" s="51">
        <v>414.88</v>
      </c>
      <c r="N288" s="51">
        <v>163.82</v>
      </c>
      <c r="O288" s="51">
        <v>737.92</v>
      </c>
      <c r="P288" s="147">
        <f t="shared" si="296"/>
        <v>2030.7339999999999</v>
      </c>
      <c r="Q288" s="37">
        <f t="shared" si="312"/>
        <v>3192111.00342</v>
      </c>
      <c r="R288" s="37">
        <f t="shared" si="297"/>
        <v>1854526.0463999999</v>
      </c>
      <c r="S288" s="37">
        <f t="shared" si="298"/>
        <v>732280.31459999993</v>
      </c>
      <c r="T288" s="37">
        <f t="shared" si="299"/>
        <v>3298524.5375999995</v>
      </c>
      <c r="U288" s="53">
        <f t="shared" si="300"/>
        <v>9077441.9020199999</v>
      </c>
      <c r="V288" s="52" t="s">
        <v>47</v>
      </c>
      <c r="W288" s="37"/>
      <c r="X288" s="53"/>
      <c r="Y288" s="40"/>
      <c r="Z288" s="41"/>
    </row>
    <row r="289" spans="1:26" ht="85.5" customHeight="1">
      <c r="A289" s="38"/>
      <c r="B289" s="39"/>
      <c r="C289" s="63"/>
      <c r="D289" s="64"/>
      <c r="E289" s="65" t="s">
        <v>90</v>
      </c>
      <c r="F289" s="22" t="s">
        <v>511</v>
      </c>
      <c r="G289" s="23" t="s">
        <v>463</v>
      </c>
      <c r="H289" s="52">
        <v>5984.48</v>
      </c>
      <c r="I289" s="37">
        <v>5984.48</v>
      </c>
      <c r="J289" s="37">
        <v>2580</v>
      </c>
      <c r="K289" s="53">
        <v>2580</v>
      </c>
      <c r="L289" s="51">
        <v>26.512</v>
      </c>
      <c r="M289" s="51">
        <v>0</v>
      </c>
      <c r="N289" s="51">
        <v>0</v>
      </c>
      <c r="O289" s="51">
        <v>0</v>
      </c>
      <c r="P289" s="147">
        <f t="shared" si="296"/>
        <v>26.512</v>
      </c>
      <c r="Q289" s="37">
        <f t="shared" si="312"/>
        <v>90259.573759999985</v>
      </c>
      <c r="R289" s="37">
        <f t="shared" si="297"/>
        <v>0</v>
      </c>
      <c r="S289" s="37">
        <f t="shared" si="298"/>
        <v>0</v>
      </c>
      <c r="T289" s="37">
        <f t="shared" si="299"/>
        <v>0</v>
      </c>
      <c r="U289" s="53">
        <f t="shared" si="300"/>
        <v>90259.573759999985</v>
      </c>
      <c r="V289" s="52"/>
      <c r="W289" s="37"/>
      <c r="X289" s="53"/>
      <c r="Y289" s="40"/>
      <c r="Z289" s="41"/>
    </row>
    <row r="290" spans="1:26" ht="58.5" customHeight="1">
      <c r="A290" s="38"/>
      <c r="B290" s="39"/>
      <c r="C290" s="63"/>
      <c r="D290" s="64"/>
      <c r="E290" s="65" t="s">
        <v>90</v>
      </c>
      <c r="F290" s="22" t="s">
        <v>512</v>
      </c>
      <c r="G290" s="23" t="s">
        <v>463</v>
      </c>
      <c r="H290" s="52">
        <v>7070.33</v>
      </c>
      <c r="I290" s="37">
        <v>7070.33</v>
      </c>
      <c r="J290" s="37">
        <v>2580</v>
      </c>
      <c r="K290" s="53">
        <v>2580</v>
      </c>
      <c r="L290" s="51">
        <v>0.28299999999999997</v>
      </c>
      <c r="M290" s="51">
        <v>0</v>
      </c>
      <c r="N290" s="51">
        <v>0</v>
      </c>
      <c r="O290" s="51">
        <v>0</v>
      </c>
      <c r="P290" s="147">
        <f t="shared" si="296"/>
        <v>0.28299999999999997</v>
      </c>
      <c r="Q290" s="37">
        <f t="shared" si="312"/>
        <v>1270.7633899999998</v>
      </c>
      <c r="R290" s="37">
        <f t="shared" si="297"/>
        <v>0</v>
      </c>
      <c r="S290" s="37">
        <f t="shared" si="298"/>
        <v>0</v>
      </c>
      <c r="T290" s="37">
        <f t="shared" si="299"/>
        <v>0</v>
      </c>
      <c r="U290" s="53">
        <f t="shared" si="300"/>
        <v>1270.7633899999998</v>
      </c>
      <c r="V290" s="52"/>
      <c r="W290" s="37"/>
      <c r="X290" s="53"/>
      <c r="Y290" s="40"/>
      <c r="Z290" s="41"/>
    </row>
    <row r="291" spans="1:26" ht="85.5" customHeight="1">
      <c r="A291" s="38"/>
      <c r="B291" s="39"/>
      <c r="C291" s="63"/>
      <c r="D291" s="64"/>
      <c r="E291" s="65" t="s">
        <v>90</v>
      </c>
      <c r="F291" s="22" t="s">
        <v>513</v>
      </c>
      <c r="G291" s="23" t="s">
        <v>463</v>
      </c>
      <c r="H291" s="52">
        <v>6679.28</v>
      </c>
      <c r="I291" s="37">
        <v>6679.28</v>
      </c>
      <c r="J291" s="37">
        <v>2580</v>
      </c>
      <c r="K291" s="53">
        <v>2580</v>
      </c>
      <c r="L291" s="51">
        <v>23.805</v>
      </c>
      <c r="M291" s="51">
        <v>0</v>
      </c>
      <c r="N291" s="51">
        <v>0</v>
      </c>
      <c r="O291" s="51">
        <v>0</v>
      </c>
      <c r="P291" s="147">
        <f t="shared" si="296"/>
        <v>23.805</v>
      </c>
      <c r="Q291" s="37">
        <f t="shared" si="312"/>
        <v>97583.36039999999</v>
      </c>
      <c r="R291" s="37">
        <f t="shared" si="297"/>
        <v>0</v>
      </c>
      <c r="S291" s="37">
        <f t="shared" si="298"/>
        <v>0</v>
      </c>
      <c r="T291" s="37">
        <f t="shared" si="299"/>
        <v>0</v>
      </c>
      <c r="U291" s="53">
        <f t="shared" si="300"/>
        <v>97583.36039999999</v>
      </c>
      <c r="V291" s="52"/>
      <c r="W291" s="37"/>
      <c r="X291" s="53"/>
      <c r="Y291" s="40"/>
      <c r="Z291" s="41"/>
    </row>
    <row r="292" spans="1:26" ht="30.75" customHeight="1">
      <c r="A292" s="38" t="s">
        <v>94</v>
      </c>
      <c r="B292" s="39" t="s">
        <v>93</v>
      </c>
      <c r="C292" s="63" t="s">
        <v>92</v>
      </c>
      <c r="D292" s="148"/>
      <c r="E292" s="64" t="s">
        <v>91</v>
      </c>
      <c r="F292" s="149"/>
      <c r="G292" s="23"/>
      <c r="H292" s="52" t="s">
        <v>47</v>
      </c>
      <c r="I292" s="37" t="s">
        <v>47</v>
      </c>
      <c r="J292" s="37" t="s">
        <v>47</v>
      </c>
      <c r="K292" s="53" t="s">
        <v>47</v>
      </c>
      <c r="L292" s="51">
        <f t="shared" ref="L292:Q292" si="313">SUM(L293)</f>
        <v>2773.1840000000002</v>
      </c>
      <c r="M292" s="51">
        <f t="shared" si="313"/>
        <v>1645.79</v>
      </c>
      <c r="N292" s="51">
        <f t="shared" si="313"/>
        <v>451.89</v>
      </c>
      <c r="O292" s="51">
        <f t="shared" si="313"/>
        <v>2550.39</v>
      </c>
      <c r="P292" s="51">
        <f t="shared" si="313"/>
        <v>7421.2540000000008</v>
      </c>
      <c r="Q292" s="37">
        <f t="shared" si="313"/>
        <v>7230439.4476800021</v>
      </c>
      <c r="R292" s="37">
        <f t="shared" ref="R292" si="314">SUM(R293)</f>
        <v>4291018.8933000006</v>
      </c>
      <c r="S292" s="37">
        <f t="shared" ref="S292" si="315">SUM(S293)</f>
        <v>1178199.2403000002</v>
      </c>
      <c r="T292" s="37">
        <f t="shared" ref="T292" si="316">SUM(T293)</f>
        <v>6649555.3353000004</v>
      </c>
      <c r="U292" s="37">
        <f t="shared" ref="U292" si="317">SUM(U293)</f>
        <v>19349212.916580003</v>
      </c>
      <c r="V292" s="52">
        <v>2260278.86</v>
      </c>
      <c r="W292" s="37">
        <f>T292/3</f>
        <v>2216518.4451000001</v>
      </c>
      <c r="X292" s="53">
        <f t="shared" si="295"/>
        <v>23826010.22168</v>
      </c>
      <c r="Y292" s="40" t="e">
        <f>#REF!+V292-W292</f>
        <v>#REF!</v>
      </c>
      <c r="Z292" s="41" t="e">
        <f>#REF!+V292-W292</f>
        <v>#REF!</v>
      </c>
    </row>
    <row r="293" spans="1:26" ht="42" customHeight="1">
      <c r="A293" s="38"/>
      <c r="B293" s="39"/>
      <c r="C293" s="63"/>
      <c r="D293" s="64" t="s">
        <v>91</v>
      </c>
      <c r="E293" s="65" t="s">
        <v>90</v>
      </c>
      <c r="F293" s="22" t="s">
        <v>89</v>
      </c>
      <c r="G293" s="23" t="s">
        <v>463</v>
      </c>
      <c r="H293" s="52">
        <v>5187.2700000000004</v>
      </c>
      <c r="I293" s="37">
        <v>5187.2700000000004</v>
      </c>
      <c r="J293" s="37">
        <v>2580</v>
      </c>
      <c r="K293" s="53">
        <v>2580</v>
      </c>
      <c r="L293" s="51">
        <v>2773.1840000000002</v>
      </c>
      <c r="M293" s="51">
        <v>1645.79</v>
      </c>
      <c r="N293" s="51">
        <v>451.89</v>
      </c>
      <c r="O293" s="51">
        <v>2550.39</v>
      </c>
      <c r="P293" s="147">
        <f t="shared" si="296"/>
        <v>7421.2540000000008</v>
      </c>
      <c r="Q293" s="37">
        <f>(H293-J293)*L293</f>
        <v>7230439.4476800021</v>
      </c>
      <c r="R293" s="37">
        <f t="shared" si="297"/>
        <v>4291018.8933000006</v>
      </c>
      <c r="S293" s="37">
        <f t="shared" si="298"/>
        <v>1178199.2403000002</v>
      </c>
      <c r="T293" s="37">
        <f t="shared" si="299"/>
        <v>6649555.3353000004</v>
      </c>
      <c r="U293" s="53">
        <f t="shared" si="300"/>
        <v>19349212.916580003</v>
      </c>
      <c r="V293" s="52" t="s">
        <v>47</v>
      </c>
      <c r="W293" s="37"/>
      <c r="X293" s="53"/>
      <c r="Y293" s="40"/>
      <c r="Z293" s="41"/>
    </row>
    <row r="294" spans="1:26" ht="30.75" customHeight="1">
      <c r="A294" s="38" t="s">
        <v>88</v>
      </c>
      <c r="B294" s="39" t="s">
        <v>87</v>
      </c>
      <c r="C294" s="63" t="s">
        <v>86</v>
      </c>
      <c r="D294" s="148"/>
      <c r="E294" s="64" t="s">
        <v>85</v>
      </c>
      <c r="F294" s="149"/>
      <c r="G294" s="23"/>
      <c r="H294" s="52" t="s">
        <v>47</v>
      </c>
      <c r="I294" s="37" t="s">
        <v>47</v>
      </c>
      <c r="J294" s="37" t="s">
        <v>47</v>
      </c>
      <c r="K294" s="53" t="s">
        <v>47</v>
      </c>
      <c r="L294" s="51">
        <f t="shared" ref="L294:Q294" si="318">SUM(L295)</f>
        <v>2885.0219999999999</v>
      </c>
      <c r="M294" s="51">
        <f t="shared" si="318"/>
        <v>1925.24</v>
      </c>
      <c r="N294" s="51">
        <f t="shared" si="318"/>
        <v>949.28</v>
      </c>
      <c r="O294" s="51">
        <f t="shared" si="318"/>
        <v>2847.82</v>
      </c>
      <c r="P294" s="51">
        <f t="shared" si="318"/>
        <v>8607.3619999999992</v>
      </c>
      <c r="Q294" s="37">
        <f t="shared" si="318"/>
        <v>10981865.093220001</v>
      </c>
      <c r="R294" s="37">
        <f t="shared" ref="R294" si="319">SUM(R295)</f>
        <v>7328445.3124000002</v>
      </c>
      <c r="S294" s="37">
        <f t="shared" ref="S294" si="320">SUM(S295)</f>
        <v>3613443.8128</v>
      </c>
      <c r="T294" s="37">
        <f t="shared" ref="T294" si="321">SUM(T295)</f>
        <v>10840255.308200002</v>
      </c>
      <c r="U294" s="37">
        <f t="shared" ref="U294" si="322">SUM(U295)</f>
        <v>32764009.526620001</v>
      </c>
      <c r="V294" s="52">
        <v>3660621.7</v>
      </c>
      <c r="W294" s="37">
        <f>T294/3</f>
        <v>3613418.4360666671</v>
      </c>
      <c r="X294" s="53">
        <f t="shared" si="295"/>
        <v>40038049.662686668</v>
      </c>
      <c r="Y294" s="40" t="e">
        <f>#REF!+V294-W294</f>
        <v>#REF!</v>
      </c>
      <c r="Z294" s="41" t="e">
        <f>#REF!+V294-W294</f>
        <v>#REF!</v>
      </c>
    </row>
    <row r="295" spans="1:26" ht="42" customHeight="1">
      <c r="A295" s="38"/>
      <c r="B295" s="39"/>
      <c r="C295" s="63"/>
      <c r="D295" s="64" t="s">
        <v>85</v>
      </c>
      <c r="E295" s="65" t="s">
        <v>76</v>
      </c>
      <c r="F295" s="22" t="s">
        <v>84</v>
      </c>
      <c r="G295" s="23" t="s">
        <v>463</v>
      </c>
      <c r="H295" s="52">
        <v>5506.51</v>
      </c>
      <c r="I295" s="37">
        <v>5506.51</v>
      </c>
      <c r="J295" s="37">
        <v>1700</v>
      </c>
      <c r="K295" s="53">
        <v>1700</v>
      </c>
      <c r="L295" s="51">
        <v>2885.0219999999999</v>
      </c>
      <c r="M295" s="51">
        <v>1925.24</v>
      </c>
      <c r="N295" s="51">
        <v>949.28</v>
      </c>
      <c r="O295" s="51">
        <v>2847.82</v>
      </c>
      <c r="P295" s="147">
        <f t="shared" si="296"/>
        <v>8607.3619999999992</v>
      </c>
      <c r="Q295" s="37">
        <f>(H295-J295)*L295</f>
        <v>10981865.093220001</v>
      </c>
      <c r="R295" s="37">
        <f t="shared" si="297"/>
        <v>7328445.3124000002</v>
      </c>
      <c r="S295" s="37">
        <f t="shared" si="298"/>
        <v>3613443.8128</v>
      </c>
      <c r="T295" s="37">
        <f t="shared" si="299"/>
        <v>10840255.308200002</v>
      </c>
      <c r="U295" s="53">
        <f t="shared" si="300"/>
        <v>32764009.526620001</v>
      </c>
      <c r="V295" s="52" t="s">
        <v>47</v>
      </c>
      <c r="W295" s="37"/>
      <c r="X295" s="53"/>
      <c r="Y295" s="40"/>
      <c r="Z295" s="41"/>
    </row>
    <row r="296" spans="1:26" ht="30.75" customHeight="1">
      <c r="A296" s="38" t="s">
        <v>58</v>
      </c>
      <c r="B296" s="39" t="s">
        <v>83</v>
      </c>
      <c r="C296" s="63" t="s">
        <v>18</v>
      </c>
      <c r="D296" s="148"/>
      <c r="E296" s="64" t="s">
        <v>82</v>
      </c>
      <c r="F296" s="149"/>
      <c r="G296" s="23"/>
      <c r="H296" s="52" t="s">
        <v>47</v>
      </c>
      <c r="I296" s="37" t="s">
        <v>47</v>
      </c>
      <c r="J296" s="37" t="s">
        <v>47</v>
      </c>
      <c r="K296" s="53" t="s">
        <v>47</v>
      </c>
      <c r="L296" s="51">
        <f t="shared" ref="L296:Q296" si="323">SUM(L297)</f>
        <v>2620.489</v>
      </c>
      <c r="M296" s="51">
        <f t="shared" si="323"/>
        <v>1464</v>
      </c>
      <c r="N296" s="51">
        <f t="shared" si="323"/>
        <v>490.8</v>
      </c>
      <c r="O296" s="51">
        <f t="shared" si="323"/>
        <v>2354.1</v>
      </c>
      <c r="P296" s="51">
        <f t="shared" si="323"/>
        <v>6929.3889999999992</v>
      </c>
      <c r="Q296" s="37">
        <f t="shared" si="323"/>
        <v>10203948.32199</v>
      </c>
      <c r="R296" s="37">
        <f t="shared" ref="R296" si="324">SUM(R297)</f>
        <v>5700684.2400000002</v>
      </c>
      <c r="S296" s="37">
        <f t="shared" ref="S296" si="325">SUM(S297)</f>
        <v>1911131.0279999999</v>
      </c>
      <c r="T296" s="37">
        <f t="shared" ref="T296" si="326">SUM(T297)</f>
        <v>9166653.5309999995</v>
      </c>
      <c r="U296" s="37">
        <f t="shared" ref="U296" si="327">SUM(U297)</f>
        <v>26982417.120990001</v>
      </c>
      <c r="V296" s="52">
        <v>3783626.68</v>
      </c>
      <c r="W296" s="37">
        <f>T296/3</f>
        <v>3055551.1769999997</v>
      </c>
      <c r="X296" s="53">
        <f t="shared" si="295"/>
        <v>33821594.977990001</v>
      </c>
      <c r="Y296" s="40" t="e">
        <f>#REF!+V296-W296</f>
        <v>#REF!</v>
      </c>
      <c r="Z296" s="41" t="e">
        <f>#REF!+V296-W296</f>
        <v>#REF!</v>
      </c>
    </row>
    <row r="297" spans="1:26" ht="42" customHeight="1">
      <c r="A297" s="38"/>
      <c r="B297" s="39"/>
      <c r="C297" s="63"/>
      <c r="D297" s="64" t="s">
        <v>82</v>
      </c>
      <c r="E297" s="65" t="s">
        <v>81</v>
      </c>
      <c r="F297" s="22" t="s">
        <v>510</v>
      </c>
      <c r="G297" s="23" t="s">
        <v>463</v>
      </c>
      <c r="H297" s="52">
        <v>5637.91</v>
      </c>
      <c r="I297" s="37">
        <v>5637.91</v>
      </c>
      <c r="J297" s="37">
        <v>1744</v>
      </c>
      <c r="K297" s="53">
        <v>1744</v>
      </c>
      <c r="L297" s="51">
        <v>2620.489</v>
      </c>
      <c r="M297" s="51">
        <v>1464</v>
      </c>
      <c r="N297" s="51">
        <v>490.8</v>
      </c>
      <c r="O297" s="51">
        <v>2354.1</v>
      </c>
      <c r="P297" s="147">
        <f t="shared" si="296"/>
        <v>6929.3889999999992</v>
      </c>
      <c r="Q297" s="37">
        <f>(H297-J297)*L297</f>
        <v>10203948.32199</v>
      </c>
      <c r="R297" s="37">
        <f t="shared" si="297"/>
        <v>5700684.2400000002</v>
      </c>
      <c r="S297" s="37">
        <f t="shared" si="298"/>
        <v>1911131.0279999999</v>
      </c>
      <c r="T297" s="37">
        <f t="shared" si="299"/>
        <v>9166653.5309999995</v>
      </c>
      <c r="U297" s="53">
        <f t="shared" si="300"/>
        <v>26982417.120990001</v>
      </c>
      <c r="V297" s="52" t="s">
        <v>47</v>
      </c>
      <c r="W297" s="37"/>
      <c r="X297" s="53"/>
      <c r="Y297" s="40"/>
      <c r="Z297" s="41"/>
    </row>
    <row r="298" spans="1:26" ht="30.75" customHeight="1">
      <c r="A298" s="38" t="s">
        <v>80</v>
      </c>
      <c r="B298" s="39" t="s">
        <v>79</v>
      </c>
      <c r="C298" s="63" t="s">
        <v>78</v>
      </c>
      <c r="D298" s="148"/>
      <c r="E298" s="64" t="s">
        <v>77</v>
      </c>
      <c r="F298" s="149"/>
      <c r="G298" s="23"/>
      <c r="H298" s="52" t="s">
        <v>47</v>
      </c>
      <c r="I298" s="37" t="s">
        <v>47</v>
      </c>
      <c r="J298" s="37" t="s">
        <v>47</v>
      </c>
      <c r="K298" s="53" t="s">
        <v>47</v>
      </c>
      <c r="L298" s="51">
        <f t="shared" ref="L298:Q298" si="328">SUM(L299:L303)</f>
        <v>5000.6319999999996</v>
      </c>
      <c r="M298" s="51">
        <f t="shared" si="328"/>
        <v>2852.902</v>
      </c>
      <c r="N298" s="51">
        <f t="shared" si="328"/>
        <v>1144.28</v>
      </c>
      <c r="O298" s="51">
        <f t="shared" si="328"/>
        <v>4321.4859999999999</v>
      </c>
      <c r="P298" s="51">
        <f t="shared" si="328"/>
        <v>13319.299999999997</v>
      </c>
      <c r="Q298" s="37">
        <f t="shared" si="328"/>
        <v>27524337.307209998</v>
      </c>
      <c r="R298" s="37">
        <f t="shared" ref="R298" si="329">SUM(R299:R303)</f>
        <v>15883867.888320001</v>
      </c>
      <c r="S298" s="37">
        <f t="shared" ref="S298" si="330">SUM(S299:S303)</f>
        <v>6375580.1757999994</v>
      </c>
      <c r="T298" s="37">
        <f t="shared" ref="T298" si="331">SUM(T299:T303)</f>
        <v>23233990.276639998</v>
      </c>
      <c r="U298" s="37">
        <f t="shared" ref="U298" si="332">SUM(U299:U303)</f>
        <v>73017775.647970006</v>
      </c>
      <c r="V298" s="52">
        <v>9329303.1199999992</v>
      </c>
      <c r="W298" s="37">
        <f>T298/3</f>
        <v>7744663.4255466657</v>
      </c>
      <c r="X298" s="53">
        <f t="shared" si="295"/>
        <v>90091742.193516672</v>
      </c>
      <c r="Y298" s="40" t="e">
        <f>#REF!+V298-W298</f>
        <v>#REF!</v>
      </c>
      <c r="Z298" s="41" t="e">
        <f>#REF!+V298-W298</f>
        <v>#REF!</v>
      </c>
    </row>
    <row r="299" spans="1:26" ht="50.25" customHeight="1">
      <c r="A299" s="38"/>
      <c r="B299" s="39"/>
      <c r="C299" s="63"/>
      <c r="D299" s="64" t="s">
        <v>77</v>
      </c>
      <c r="E299" s="65" t="s">
        <v>509</v>
      </c>
      <c r="F299" s="22" t="s">
        <v>504</v>
      </c>
      <c r="G299" s="23" t="s">
        <v>463</v>
      </c>
      <c r="H299" s="52">
        <v>5997.75</v>
      </c>
      <c r="I299" s="37">
        <v>5997.75</v>
      </c>
      <c r="J299" s="37">
        <v>1744</v>
      </c>
      <c r="K299" s="53">
        <v>1744</v>
      </c>
      <c r="L299" s="51">
        <v>981.43700000000001</v>
      </c>
      <c r="M299" s="51">
        <v>505.54300000000001</v>
      </c>
      <c r="N299" s="51">
        <v>200.87</v>
      </c>
      <c r="O299" s="51">
        <v>999.93700000000001</v>
      </c>
      <c r="P299" s="147">
        <f t="shared" si="296"/>
        <v>2687.7869999999998</v>
      </c>
      <c r="Q299" s="37">
        <f>(H299-J299)*L299</f>
        <v>4174787.6387499999</v>
      </c>
      <c r="R299" s="37">
        <f t="shared" si="297"/>
        <v>2150453.5362499999</v>
      </c>
      <c r="S299" s="37">
        <f t="shared" si="298"/>
        <v>854450.76250000007</v>
      </c>
      <c r="T299" s="37">
        <f t="shared" si="299"/>
        <v>4253482.0137499999</v>
      </c>
      <c r="U299" s="53">
        <f t="shared" si="300"/>
        <v>11433173.95125</v>
      </c>
      <c r="V299" s="52" t="s">
        <v>47</v>
      </c>
      <c r="W299" s="37"/>
      <c r="X299" s="53"/>
      <c r="Y299" s="40"/>
      <c r="Z299" s="41"/>
    </row>
    <row r="300" spans="1:26" ht="50.25" customHeight="1">
      <c r="A300" s="38"/>
      <c r="B300" s="39"/>
      <c r="C300" s="63"/>
      <c r="D300" s="64" t="s">
        <v>77</v>
      </c>
      <c r="E300" s="65" t="s">
        <v>509</v>
      </c>
      <c r="F300" s="22" t="s">
        <v>505</v>
      </c>
      <c r="G300" s="23" t="s">
        <v>463</v>
      </c>
      <c r="H300" s="52">
        <v>5885.93</v>
      </c>
      <c r="I300" s="37">
        <v>5885.93</v>
      </c>
      <c r="J300" s="37">
        <v>1744</v>
      </c>
      <c r="K300" s="53">
        <v>1744</v>
      </c>
      <c r="L300" s="51">
        <v>493.27199999999999</v>
      </c>
      <c r="M300" s="51">
        <v>166.85499999999999</v>
      </c>
      <c r="N300" s="51">
        <v>44.16</v>
      </c>
      <c r="O300" s="51">
        <v>408.76499999999999</v>
      </c>
      <c r="P300" s="147">
        <f t="shared" si="296"/>
        <v>1113.0519999999999</v>
      </c>
      <c r="Q300" s="37">
        <f>(H300-J300)*L300</f>
        <v>2043098.0949600001</v>
      </c>
      <c r="R300" s="37">
        <f t="shared" si="297"/>
        <v>691101.73014999996</v>
      </c>
      <c r="S300" s="37">
        <f t="shared" si="298"/>
        <v>182907.62880000001</v>
      </c>
      <c r="T300" s="37">
        <f t="shared" si="299"/>
        <v>1693076.01645</v>
      </c>
      <c r="U300" s="53">
        <f t="shared" si="300"/>
        <v>4610183.4703600006</v>
      </c>
      <c r="V300" s="52" t="s">
        <v>47</v>
      </c>
      <c r="W300" s="37"/>
      <c r="X300" s="53"/>
      <c r="Y300" s="40"/>
      <c r="Z300" s="41"/>
    </row>
    <row r="301" spans="1:26" ht="50.25" customHeight="1">
      <c r="A301" s="38"/>
      <c r="B301" s="39"/>
      <c r="C301" s="63"/>
      <c r="D301" s="64" t="s">
        <v>77</v>
      </c>
      <c r="E301" s="65" t="s">
        <v>509</v>
      </c>
      <c r="F301" s="22" t="s">
        <v>506</v>
      </c>
      <c r="G301" s="23" t="s">
        <v>463</v>
      </c>
      <c r="H301" s="52">
        <v>5885.93</v>
      </c>
      <c r="I301" s="37">
        <v>5885.93</v>
      </c>
      <c r="J301" s="37">
        <v>1700</v>
      </c>
      <c r="K301" s="53">
        <v>1700</v>
      </c>
      <c r="L301" s="51">
        <v>425.67599999999999</v>
      </c>
      <c r="M301" s="51">
        <v>284.38</v>
      </c>
      <c r="N301" s="51">
        <v>142.19</v>
      </c>
      <c r="O301" s="51">
        <v>426.57</v>
      </c>
      <c r="P301" s="147">
        <f t="shared" si="296"/>
        <v>1278.816</v>
      </c>
      <c r="Q301" s="37">
        <f>(H301-J301)*L301</f>
        <v>1781849.9386800001</v>
      </c>
      <c r="R301" s="37">
        <f t="shared" si="297"/>
        <v>1190394.7734000001</v>
      </c>
      <c r="S301" s="37">
        <f t="shared" si="298"/>
        <v>595197.38670000003</v>
      </c>
      <c r="T301" s="37">
        <f t="shared" si="299"/>
        <v>1785592.1601</v>
      </c>
      <c r="U301" s="53">
        <f t="shared" si="300"/>
        <v>5353034.2588800006</v>
      </c>
      <c r="V301" s="52" t="s">
        <v>47</v>
      </c>
      <c r="W301" s="37"/>
      <c r="X301" s="53"/>
      <c r="Y301" s="40"/>
      <c r="Z301" s="41"/>
    </row>
    <row r="302" spans="1:26" ht="50.25" customHeight="1">
      <c r="A302" s="38"/>
      <c r="B302" s="39"/>
      <c r="C302" s="63"/>
      <c r="D302" s="64" t="s">
        <v>77</v>
      </c>
      <c r="E302" s="65" t="s">
        <v>509</v>
      </c>
      <c r="F302" s="22" t="s">
        <v>507</v>
      </c>
      <c r="G302" s="23" t="s">
        <v>463</v>
      </c>
      <c r="H302" s="52">
        <v>7618.91</v>
      </c>
      <c r="I302" s="37">
        <v>7618.91</v>
      </c>
      <c r="J302" s="37">
        <v>1700</v>
      </c>
      <c r="K302" s="53">
        <v>1700</v>
      </c>
      <c r="L302" s="51">
        <v>2992.1419999999998</v>
      </c>
      <c r="M302" s="51">
        <v>1838.2360000000001</v>
      </c>
      <c r="N302" s="51">
        <v>732.94</v>
      </c>
      <c r="O302" s="51">
        <v>2413.8539999999998</v>
      </c>
      <c r="P302" s="147">
        <f t="shared" si="296"/>
        <v>7977.1719999999987</v>
      </c>
      <c r="Q302" s="37">
        <f>(H302-J302)*L302</f>
        <v>17710219.205219999</v>
      </c>
      <c r="R302" s="37">
        <f t="shared" si="297"/>
        <v>10880353.44276</v>
      </c>
      <c r="S302" s="37">
        <f t="shared" si="298"/>
        <v>4338205.8953999998</v>
      </c>
      <c r="T302" s="37">
        <f t="shared" si="299"/>
        <v>14287384.579139998</v>
      </c>
      <c r="U302" s="53">
        <f t="shared" si="300"/>
        <v>47216163.12252</v>
      </c>
      <c r="V302" s="52" t="s">
        <v>47</v>
      </c>
      <c r="W302" s="37"/>
      <c r="X302" s="53"/>
      <c r="Y302" s="40"/>
      <c r="Z302" s="41"/>
    </row>
    <row r="303" spans="1:26" ht="50.25" customHeight="1">
      <c r="A303" s="38"/>
      <c r="B303" s="39"/>
      <c r="C303" s="63"/>
      <c r="D303" s="64" t="s">
        <v>77</v>
      </c>
      <c r="E303" s="65" t="s">
        <v>509</v>
      </c>
      <c r="F303" s="22" t="s">
        <v>508</v>
      </c>
      <c r="G303" s="23" t="s">
        <v>463</v>
      </c>
      <c r="H303" s="52">
        <v>18167.52</v>
      </c>
      <c r="I303" s="37">
        <v>18167.52</v>
      </c>
      <c r="J303" s="37">
        <v>1384</v>
      </c>
      <c r="K303" s="53">
        <v>1384</v>
      </c>
      <c r="L303" s="51">
        <v>108.10500000000002</v>
      </c>
      <c r="M303" s="51">
        <v>57.887999999999998</v>
      </c>
      <c r="N303" s="51">
        <v>24.12</v>
      </c>
      <c r="O303" s="51">
        <v>72.36</v>
      </c>
      <c r="P303" s="147">
        <f t="shared" si="296"/>
        <v>262.47300000000001</v>
      </c>
      <c r="Q303" s="37">
        <f>(H303-J303)*L303</f>
        <v>1814382.4296000004</v>
      </c>
      <c r="R303" s="37">
        <f t="shared" si="297"/>
        <v>971564.40575999999</v>
      </c>
      <c r="S303" s="37">
        <f t="shared" si="298"/>
        <v>404818.50240000006</v>
      </c>
      <c r="T303" s="37">
        <f t="shared" si="299"/>
        <v>1214455.5072000001</v>
      </c>
      <c r="U303" s="53">
        <f t="shared" si="300"/>
        <v>4405220.8449600004</v>
      </c>
      <c r="V303" s="52" t="s">
        <v>47</v>
      </c>
      <c r="W303" s="37"/>
      <c r="X303" s="53"/>
      <c r="Y303" s="40"/>
      <c r="Z303" s="41"/>
    </row>
    <row r="304" spans="1:26" ht="30.75" customHeight="1">
      <c r="A304" s="38" t="s">
        <v>75</v>
      </c>
      <c r="B304" s="39" t="s">
        <v>74</v>
      </c>
      <c r="C304" s="63" t="s">
        <v>73</v>
      </c>
      <c r="D304" s="148"/>
      <c r="E304" s="64" t="s">
        <v>72</v>
      </c>
      <c r="F304" s="149"/>
      <c r="G304" s="23"/>
      <c r="H304" s="52" t="s">
        <v>47</v>
      </c>
      <c r="I304" s="37" t="s">
        <v>47</v>
      </c>
      <c r="J304" s="37" t="s">
        <v>47</v>
      </c>
      <c r="K304" s="53" t="s">
        <v>47</v>
      </c>
      <c r="L304" s="51">
        <f t="shared" ref="L304:Q304" si="333">SUM(L305:L307)</f>
        <v>34515.451000000001</v>
      </c>
      <c r="M304" s="51">
        <f t="shared" si="333"/>
        <v>24464.436000000002</v>
      </c>
      <c r="N304" s="51">
        <f t="shared" si="333"/>
        <v>24464.436000000002</v>
      </c>
      <c r="O304" s="51">
        <f t="shared" si="333"/>
        <v>24464.436000000002</v>
      </c>
      <c r="P304" s="51">
        <f t="shared" si="333"/>
        <v>107908.75900000001</v>
      </c>
      <c r="Q304" s="37">
        <f t="shared" si="333"/>
        <v>126240703.48574999</v>
      </c>
      <c r="R304" s="37">
        <f t="shared" ref="R304" si="334">SUM(R305:R307)</f>
        <v>75944950.498440012</v>
      </c>
      <c r="S304" s="37">
        <f t="shared" ref="S304" si="335">SUM(S305:S307)</f>
        <v>75944950.498440012</v>
      </c>
      <c r="T304" s="37">
        <f t="shared" ref="T304" si="336">SUM(T305:T307)</f>
        <v>75944950.498440012</v>
      </c>
      <c r="U304" s="37">
        <f t="shared" ref="U304" si="337">SUM(U305:U307)</f>
        <v>354075554.98107004</v>
      </c>
      <c r="V304" s="52">
        <v>34928392.460000001</v>
      </c>
      <c r="W304" s="37">
        <f>T304/3</f>
        <v>25314983.499480005</v>
      </c>
      <c r="X304" s="53">
        <f t="shared" si="295"/>
        <v>414318930.94055003</v>
      </c>
      <c r="Y304" s="40" t="e">
        <f>#REF!+V304-W304</f>
        <v>#REF!</v>
      </c>
      <c r="Z304" s="41" t="e">
        <f>#REF!+V304-W304</f>
        <v>#REF!</v>
      </c>
    </row>
    <row r="305" spans="1:26" ht="41.25" customHeight="1">
      <c r="A305" s="38"/>
      <c r="B305" s="39"/>
      <c r="C305" s="63"/>
      <c r="D305" s="64" t="s">
        <v>72</v>
      </c>
      <c r="E305" s="65" t="s">
        <v>71</v>
      </c>
      <c r="F305" s="22" t="s">
        <v>70</v>
      </c>
      <c r="G305" s="23" t="s">
        <v>463</v>
      </c>
      <c r="H305" s="52">
        <v>5794.29</v>
      </c>
      <c r="I305" s="37">
        <v>5794.29</v>
      </c>
      <c r="J305" s="37">
        <v>1377</v>
      </c>
      <c r="K305" s="53">
        <v>1377</v>
      </c>
      <c r="L305" s="51">
        <v>26268.14</v>
      </c>
      <c r="M305" s="51">
        <v>15544.637000000001</v>
      </c>
      <c r="N305" s="51">
        <v>15544.637000000001</v>
      </c>
      <c r="O305" s="51">
        <v>15544.637000000001</v>
      </c>
      <c r="P305" s="147">
        <f t="shared" si="296"/>
        <v>72902.051000000007</v>
      </c>
      <c r="Q305" s="37">
        <f>(H305-J305)*L305</f>
        <v>116033992.1406</v>
      </c>
      <c r="R305" s="37">
        <f t="shared" si="297"/>
        <v>68665169.573730007</v>
      </c>
      <c r="S305" s="37">
        <f t="shared" si="298"/>
        <v>68665169.573730007</v>
      </c>
      <c r="T305" s="37">
        <f t="shared" si="299"/>
        <v>68665169.573730007</v>
      </c>
      <c r="U305" s="53">
        <f t="shared" si="300"/>
        <v>322029500.86179006</v>
      </c>
      <c r="V305" s="52" t="s">
        <v>47</v>
      </c>
      <c r="W305" s="37"/>
      <c r="X305" s="53"/>
      <c r="Y305" s="40"/>
      <c r="Z305" s="41"/>
    </row>
    <row r="306" spans="1:26" ht="41.25" customHeight="1">
      <c r="A306" s="38"/>
      <c r="B306" s="39"/>
      <c r="C306" s="63"/>
      <c r="D306" s="64" t="s">
        <v>72</v>
      </c>
      <c r="E306" s="65" t="s">
        <v>71</v>
      </c>
      <c r="F306" s="22" t="s">
        <v>70</v>
      </c>
      <c r="G306" s="23" t="s">
        <v>464</v>
      </c>
      <c r="H306" s="52">
        <v>5794.29</v>
      </c>
      <c r="I306" s="37">
        <v>5794.29</v>
      </c>
      <c r="J306" s="37">
        <v>1377</v>
      </c>
      <c r="K306" s="53">
        <v>1377</v>
      </c>
      <c r="L306" s="51">
        <v>2246.768</v>
      </c>
      <c r="M306" s="51">
        <v>1569.799</v>
      </c>
      <c r="N306" s="51">
        <v>1569.799</v>
      </c>
      <c r="O306" s="51">
        <v>1569.799</v>
      </c>
      <c r="P306" s="147">
        <f t="shared" si="296"/>
        <v>6956.165</v>
      </c>
      <c r="Q306" s="37">
        <f>(H306-J306)*L306</f>
        <v>9924625.8187199999</v>
      </c>
      <c r="R306" s="37">
        <f t="shared" si="297"/>
        <v>6934257.4247099999</v>
      </c>
      <c r="S306" s="37">
        <f t="shared" si="298"/>
        <v>6934257.4247099999</v>
      </c>
      <c r="T306" s="37">
        <f t="shared" si="299"/>
        <v>6934257.4247099999</v>
      </c>
      <c r="U306" s="53">
        <f t="shared" si="300"/>
        <v>30727398.09285</v>
      </c>
      <c r="V306" s="52" t="s">
        <v>47</v>
      </c>
      <c r="W306" s="37"/>
      <c r="X306" s="53"/>
      <c r="Y306" s="40"/>
      <c r="Z306" s="41"/>
    </row>
    <row r="307" spans="1:26" ht="41.25" customHeight="1">
      <c r="A307" s="38"/>
      <c r="B307" s="39"/>
      <c r="C307" s="63"/>
      <c r="D307" s="64" t="s">
        <v>72</v>
      </c>
      <c r="E307" s="65" t="s">
        <v>71</v>
      </c>
      <c r="F307" s="22" t="s">
        <v>70</v>
      </c>
      <c r="G307" s="23" t="s">
        <v>44</v>
      </c>
      <c r="H307" s="52">
        <v>94.43</v>
      </c>
      <c r="I307" s="37">
        <v>94.43</v>
      </c>
      <c r="J307" s="37">
        <v>47.42</v>
      </c>
      <c r="K307" s="53">
        <v>47.42</v>
      </c>
      <c r="L307" s="51">
        <v>6000.5430000000006</v>
      </c>
      <c r="M307" s="51">
        <v>7350</v>
      </c>
      <c r="N307" s="51">
        <v>7350</v>
      </c>
      <c r="O307" s="51">
        <v>7350</v>
      </c>
      <c r="P307" s="147">
        <f t="shared" si="296"/>
        <v>28050.543000000001</v>
      </c>
      <c r="Q307" s="37">
        <f>(H307-J307)*L307</f>
        <v>282085.52643000009</v>
      </c>
      <c r="R307" s="37">
        <f t="shared" si="297"/>
        <v>345523.50000000006</v>
      </c>
      <c r="S307" s="37">
        <f t="shared" si="298"/>
        <v>345523.50000000006</v>
      </c>
      <c r="T307" s="37">
        <f t="shared" si="299"/>
        <v>345523.50000000006</v>
      </c>
      <c r="U307" s="53">
        <f t="shared" si="300"/>
        <v>1318656.0264300003</v>
      </c>
      <c r="V307" s="52" t="s">
        <v>47</v>
      </c>
      <c r="W307" s="37"/>
      <c r="X307" s="53"/>
      <c r="Y307" s="40"/>
      <c r="Z307" s="41"/>
    </row>
    <row r="308" spans="1:26" ht="30.75" customHeight="1">
      <c r="A308" s="38" t="s">
        <v>69</v>
      </c>
      <c r="B308" s="39" t="s">
        <v>68</v>
      </c>
      <c r="C308" s="63" t="s">
        <v>10</v>
      </c>
      <c r="D308" s="148"/>
      <c r="E308" s="64" t="s">
        <v>67</v>
      </c>
      <c r="F308" s="149"/>
      <c r="G308" s="23"/>
      <c r="H308" s="52" t="s">
        <v>47</v>
      </c>
      <c r="I308" s="37" t="s">
        <v>47</v>
      </c>
      <c r="J308" s="37" t="s">
        <v>47</v>
      </c>
      <c r="K308" s="53" t="s">
        <v>47</v>
      </c>
      <c r="L308" s="51">
        <f t="shared" ref="L308:Q308" si="338">SUM(L309)</f>
        <v>44.133000000000003</v>
      </c>
      <c r="M308" s="51">
        <f t="shared" si="338"/>
        <v>21.829000000000001</v>
      </c>
      <c r="N308" s="51">
        <f t="shared" si="338"/>
        <v>7.3559999999999999</v>
      </c>
      <c r="O308" s="51">
        <f t="shared" si="338"/>
        <v>44.133000000000003</v>
      </c>
      <c r="P308" s="51">
        <f t="shared" si="338"/>
        <v>117.45099999999999</v>
      </c>
      <c r="Q308" s="37">
        <f t="shared" si="338"/>
        <v>140544.62781000001</v>
      </c>
      <c r="R308" s="37">
        <f t="shared" ref="R308" si="339">SUM(R309)</f>
        <v>69515.978529999993</v>
      </c>
      <c r="S308" s="37">
        <f t="shared" ref="S308" si="340">SUM(S309)</f>
        <v>23425.696919999998</v>
      </c>
      <c r="T308" s="37">
        <f t="shared" ref="T308" si="341">SUM(T309)</f>
        <v>140544.62781000001</v>
      </c>
      <c r="U308" s="37">
        <f t="shared" ref="U308" si="342">SUM(U309)</f>
        <v>374030.93107000005</v>
      </c>
      <c r="V308" s="52">
        <v>46848.21</v>
      </c>
      <c r="W308" s="37">
        <f>T308/3</f>
        <v>46848.209269999999</v>
      </c>
      <c r="X308" s="53">
        <f t="shared" si="295"/>
        <v>467727.35034000006</v>
      </c>
      <c r="Y308" s="40" t="e">
        <f>#REF!+V308-W308</f>
        <v>#REF!</v>
      </c>
      <c r="Z308" s="41" t="e">
        <f>#REF!+V308-W308</f>
        <v>#REF!</v>
      </c>
    </row>
    <row r="309" spans="1:26" ht="45" customHeight="1">
      <c r="A309" s="38"/>
      <c r="B309" s="39"/>
      <c r="C309" s="63"/>
      <c r="D309" s="64" t="s">
        <v>67</v>
      </c>
      <c r="E309" s="65" t="s">
        <v>66</v>
      </c>
      <c r="F309" s="22" t="s">
        <v>65</v>
      </c>
      <c r="G309" s="23" t="s">
        <v>463</v>
      </c>
      <c r="H309" s="52">
        <v>4906.24</v>
      </c>
      <c r="I309" s="37">
        <v>4906.24</v>
      </c>
      <c r="J309" s="37">
        <v>1721.67</v>
      </c>
      <c r="K309" s="53">
        <v>1721.67</v>
      </c>
      <c r="L309" s="51">
        <v>44.133000000000003</v>
      </c>
      <c r="M309" s="51">
        <v>21.829000000000001</v>
      </c>
      <c r="N309" s="51">
        <v>7.3559999999999999</v>
      </c>
      <c r="O309" s="51">
        <v>44.133000000000003</v>
      </c>
      <c r="P309" s="147">
        <f t="shared" si="296"/>
        <v>117.45099999999999</v>
      </c>
      <c r="Q309" s="37">
        <f>(H309-J309)*L309</f>
        <v>140544.62781000001</v>
      </c>
      <c r="R309" s="37">
        <f t="shared" si="297"/>
        <v>69515.978529999993</v>
      </c>
      <c r="S309" s="37">
        <f t="shared" si="298"/>
        <v>23425.696919999998</v>
      </c>
      <c r="T309" s="37">
        <f t="shared" si="299"/>
        <v>140544.62781000001</v>
      </c>
      <c r="U309" s="53">
        <f t="shared" si="300"/>
        <v>374030.93107000005</v>
      </c>
      <c r="V309" s="52" t="s">
        <v>47</v>
      </c>
      <c r="W309" s="37"/>
      <c r="X309" s="53"/>
      <c r="Y309" s="40"/>
      <c r="Z309" s="41"/>
    </row>
    <row r="310" spans="1:26" ht="30.75" customHeight="1">
      <c r="A310" s="38" t="s">
        <v>64</v>
      </c>
      <c r="B310" s="39" t="s">
        <v>63</v>
      </c>
      <c r="C310" s="63" t="s">
        <v>62</v>
      </c>
      <c r="D310" s="148"/>
      <c r="E310" s="64" t="s">
        <v>59</v>
      </c>
      <c r="F310" s="149"/>
      <c r="G310" s="23"/>
      <c r="H310" s="52" t="s">
        <v>47</v>
      </c>
      <c r="I310" s="37" t="s">
        <v>47</v>
      </c>
      <c r="J310" s="37" t="s">
        <v>47</v>
      </c>
      <c r="K310" s="53" t="s">
        <v>47</v>
      </c>
      <c r="L310" s="51">
        <f t="shared" ref="L310:Q310" si="343">SUM(L311:L316)</f>
        <v>1151605.855</v>
      </c>
      <c r="M310" s="51">
        <f t="shared" si="343"/>
        <v>676987</v>
      </c>
      <c r="N310" s="51">
        <f t="shared" si="343"/>
        <v>240407</v>
      </c>
      <c r="O310" s="51">
        <f t="shared" si="343"/>
        <v>955733</v>
      </c>
      <c r="P310" s="51">
        <f t="shared" si="343"/>
        <v>3024732.855</v>
      </c>
      <c r="Q310" s="37">
        <f t="shared" si="343"/>
        <v>368409324.64024013</v>
      </c>
      <c r="R310" s="37">
        <f t="shared" ref="R310" si="344">SUM(R311:R316)</f>
        <v>276053247.70000005</v>
      </c>
      <c r="S310" s="37">
        <f t="shared" ref="S310" si="345">SUM(S311:S316)</f>
        <v>97631605.820000023</v>
      </c>
      <c r="T310" s="37">
        <f t="shared" ref="T310" si="346">SUM(T311:T316)</f>
        <v>388780001.24000007</v>
      </c>
      <c r="U310" s="37">
        <f t="shared" ref="U310" si="347">SUM(U311:U316)</f>
        <v>1130874179.4002404</v>
      </c>
      <c r="V310" s="52">
        <v>119014100.11</v>
      </c>
      <c r="W310" s="37">
        <f>T310/3</f>
        <v>129593333.74666668</v>
      </c>
      <c r="X310" s="53">
        <f t="shared" si="295"/>
        <v>1379481613.256907</v>
      </c>
      <c r="Y310" s="40" t="e">
        <f>#REF!+V310-W310</f>
        <v>#REF!</v>
      </c>
      <c r="Z310" s="41" t="e">
        <f>#REF!+V310-W310</f>
        <v>#REF!</v>
      </c>
    </row>
    <row r="311" spans="1:26" ht="45" customHeight="1">
      <c r="A311" s="38"/>
      <c r="B311" s="39"/>
      <c r="C311" s="63"/>
      <c r="D311" s="64" t="s">
        <v>59</v>
      </c>
      <c r="E311" s="65" t="s">
        <v>61</v>
      </c>
      <c r="F311" s="22" t="s">
        <v>48</v>
      </c>
      <c r="G311" s="23" t="s">
        <v>463</v>
      </c>
      <c r="H311" s="52">
        <v>2178.13</v>
      </c>
      <c r="I311" s="37">
        <v>2178.13</v>
      </c>
      <c r="J311" s="37">
        <v>1789.17</v>
      </c>
      <c r="K311" s="53">
        <v>1789.17</v>
      </c>
      <c r="L311" s="51">
        <v>608216.99600000004</v>
      </c>
      <c r="M311" s="51">
        <v>293400</v>
      </c>
      <c r="N311" s="51">
        <v>71803</v>
      </c>
      <c r="O311" s="51">
        <v>466990</v>
      </c>
      <c r="P311" s="147">
        <f t="shared" si="296"/>
        <v>1440409.996</v>
      </c>
      <c r="Q311" s="37">
        <f t="shared" ref="Q311:Q316" si="348">(H311-J311)*L311</f>
        <v>236572082.76416004</v>
      </c>
      <c r="R311" s="37">
        <f t="shared" si="297"/>
        <v>114120864.00000001</v>
      </c>
      <c r="S311" s="37">
        <f t="shared" si="298"/>
        <v>27928494.880000003</v>
      </c>
      <c r="T311" s="37">
        <f t="shared" si="299"/>
        <v>181640430.40000001</v>
      </c>
      <c r="U311" s="53">
        <f t="shared" si="300"/>
        <v>560261872.04416013</v>
      </c>
      <c r="V311" s="52" t="s">
        <v>47</v>
      </c>
      <c r="W311" s="37"/>
      <c r="X311" s="53"/>
      <c r="Y311" s="40"/>
      <c r="Z311" s="41"/>
    </row>
    <row r="312" spans="1:26" ht="45" customHeight="1">
      <c r="A312" s="38"/>
      <c r="B312" s="39"/>
      <c r="C312" s="63"/>
      <c r="D312" s="64" t="s">
        <v>59</v>
      </c>
      <c r="E312" s="65" t="s">
        <v>61</v>
      </c>
      <c r="F312" s="22" t="s">
        <v>48</v>
      </c>
      <c r="G312" s="23" t="s">
        <v>464</v>
      </c>
      <c r="H312" s="52">
        <v>2178.13</v>
      </c>
      <c r="I312" s="37">
        <v>2178.13</v>
      </c>
      <c r="J312" s="37">
        <v>1789.17</v>
      </c>
      <c r="K312" s="53">
        <v>1789.17</v>
      </c>
      <c r="L312" s="51">
        <v>99473.958000000013</v>
      </c>
      <c r="M312" s="51">
        <v>92845</v>
      </c>
      <c r="N312" s="51">
        <v>73139</v>
      </c>
      <c r="O312" s="51">
        <v>98439</v>
      </c>
      <c r="P312" s="147">
        <f t="shared" si="296"/>
        <v>363896.95799999998</v>
      </c>
      <c r="Q312" s="37">
        <f t="shared" si="348"/>
        <v>38691390.703680009</v>
      </c>
      <c r="R312" s="37">
        <f t="shared" si="297"/>
        <v>36112991.200000003</v>
      </c>
      <c r="S312" s="37">
        <f t="shared" si="298"/>
        <v>28448145.440000001</v>
      </c>
      <c r="T312" s="37">
        <f t="shared" si="299"/>
        <v>38288833.440000005</v>
      </c>
      <c r="U312" s="53">
        <f t="shared" si="300"/>
        <v>141541360.78368002</v>
      </c>
      <c r="V312" s="52" t="s">
        <v>47</v>
      </c>
      <c r="W312" s="37"/>
      <c r="X312" s="53"/>
      <c r="Y312" s="40"/>
      <c r="Z312" s="41"/>
    </row>
    <row r="313" spans="1:26" ht="45" customHeight="1">
      <c r="A313" s="38"/>
      <c r="B313" s="39"/>
      <c r="C313" s="63"/>
      <c r="D313" s="64" t="s">
        <v>59</v>
      </c>
      <c r="E313" s="65" t="s">
        <v>60</v>
      </c>
      <c r="F313" s="22" t="s">
        <v>48</v>
      </c>
      <c r="G313" s="23" t="s">
        <v>463</v>
      </c>
      <c r="H313" s="52">
        <v>2178.13</v>
      </c>
      <c r="I313" s="37">
        <v>2178.13</v>
      </c>
      <c r="J313" s="37">
        <v>1743.33</v>
      </c>
      <c r="K313" s="53">
        <v>1743.33</v>
      </c>
      <c r="L313" s="51">
        <v>3738.9259999999999</v>
      </c>
      <c r="M313" s="51">
        <v>219845</v>
      </c>
      <c r="N313" s="51">
        <v>38361</v>
      </c>
      <c r="O313" s="51">
        <v>317951</v>
      </c>
      <c r="P313" s="147">
        <f t="shared" si="296"/>
        <v>579895.92599999998</v>
      </c>
      <c r="Q313" s="37">
        <f t="shared" si="348"/>
        <v>1625685.0248000007</v>
      </c>
      <c r="R313" s="37">
        <f t="shared" si="297"/>
        <v>95588606.000000045</v>
      </c>
      <c r="S313" s="37">
        <f t="shared" si="298"/>
        <v>16679362.800000006</v>
      </c>
      <c r="T313" s="37">
        <f t="shared" si="299"/>
        <v>138245094.80000007</v>
      </c>
      <c r="U313" s="53">
        <f t="shared" si="300"/>
        <v>252138748.62480015</v>
      </c>
      <c r="V313" s="52" t="s">
        <v>47</v>
      </c>
      <c r="W313" s="37"/>
      <c r="X313" s="53"/>
      <c r="Y313" s="40"/>
      <c r="Z313" s="41"/>
    </row>
    <row r="314" spans="1:26" ht="45" customHeight="1">
      <c r="A314" s="38"/>
      <c r="B314" s="39"/>
      <c r="C314" s="63"/>
      <c r="D314" s="64" t="s">
        <v>59</v>
      </c>
      <c r="E314" s="65" t="s">
        <v>60</v>
      </c>
      <c r="F314" s="22" t="s">
        <v>48</v>
      </c>
      <c r="G314" s="23" t="s">
        <v>464</v>
      </c>
      <c r="H314" s="52">
        <v>2178.13</v>
      </c>
      <c r="I314" s="37">
        <v>2178.13</v>
      </c>
      <c r="J314" s="37">
        <v>1743.33</v>
      </c>
      <c r="K314" s="53">
        <v>1743.33</v>
      </c>
      <c r="L314" s="51">
        <v>421.03100000000001</v>
      </c>
      <c r="M314" s="51">
        <v>68276</v>
      </c>
      <c r="N314" s="51">
        <v>55989</v>
      </c>
      <c r="O314" s="51">
        <v>68595</v>
      </c>
      <c r="P314" s="147">
        <f t="shared" si="296"/>
        <v>193281.03100000002</v>
      </c>
      <c r="Q314" s="37">
        <f t="shared" si="348"/>
        <v>183064.27880000009</v>
      </c>
      <c r="R314" s="37">
        <f t="shared" si="297"/>
        <v>29686404.800000012</v>
      </c>
      <c r="S314" s="37">
        <f t="shared" si="298"/>
        <v>24344017.20000001</v>
      </c>
      <c r="T314" s="37">
        <f t="shared" si="299"/>
        <v>29825106.000000011</v>
      </c>
      <c r="U314" s="53">
        <f t="shared" si="300"/>
        <v>84038592.278800026</v>
      </c>
      <c r="V314" s="52" t="s">
        <v>47</v>
      </c>
      <c r="W314" s="37"/>
      <c r="X314" s="53"/>
      <c r="Y314" s="40"/>
      <c r="Z314" s="41"/>
    </row>
    <row r="315" spans="1:26" ht="45" customHeight="1">
      <c r="A315" s="38"/>
      <c r="B315" s="39"/>
      <c r="C315" s="63"/>
      <c r="D315" s="64" t="s">
        <v>59</v>
      </c>
      <c r="E315" s="65" t="s">
        <v>49</v>
      </c>
      <c r="F315" s="22" t="s">
        <v>48</v>
      </c>
      <c r="G315" s="23" t="s">
        <v>463</v>
      </c>
      <c r="H315" s="52">
        <v>1545.2</v>
      </c>
      <c r="I315" s="37">
        <v>1545.2</v>
      </c>
      <c r="J315" s="37">
        <v>1337.5</v>
      </c>
      <c r="K315" s="53">
        <v>1337.5</v>
      </c>
      <c r="L315" s="51">
        <v>368479.728</v>
      </c>
      <c r="M315" s="51">
        <v>2299</v>
      </c>
      <c r="N315" s="51">
        <v>883</v>
      </c>
      <c r="O315" s="51">
        <v>3331</v>
      </c>
      <c r="P315" s="147">
        <f t="shared" si="296"/>
        <v>374992.728</v>
      </c>
      <c r="Q315" s="37">
        <f t="shared" si="348"/>
        <v>76533239.50560002</v>
      </c>
      <c r="R315" s="37">
        <f t="shared" si="297"/>
        <v>477502.3000000001</v>
      </c>
      <c r="S315" s="37">
        <f t="shared" si="298"/>
        <v>183399.10000000003</v>
      </c>
      <c r="T315" s="37">
        <f t="shared" si="299"/>
        <v>691848.70000000019</v>
      </c>
      <c r="U315" s="53">
        <f t="shared" si="300"/>
        <v>77885989.605600014</v>
      </c>
      <c r="V315" s="52" t="s">
        <v>47</v>
      </c>
      <c r="W315" s="37"/>
      <c r="X315" s="53"/>
      <c r="Y315" s="40"/>
      <c r="Z315" s="41"/>
    </row>
    <row r="316" spans="1:26" ht="45" customHeight="1">
      <c r="A316" s="38"/>
      <c r="B316" s="39"/>
      <c r="C316" s="63"/>
      <c r="D316" s="64" t="s">
        <v>59</v>
      </c>
      <c r="E316" s="65" t="s">
        <v>49</v>
      </c>
      <c r="F316" s="22" t="s">
        <v>48</v>
      </c>
      <c r="G316" s="23" t="s">
        <v>464</v>
      </c>
      <c r="H316" s="52">
        <v>1545.2</v>
      </c>
      <c r="I316" s="37">
        <v>1545.2</v>
      </c>
      <c r="J316" s="37">
        <v>1337.5</v>
      </c>
      <c r="K316" s="53">
        <v>1337.5</v>
      </c>
      <c r="L316" s="51">
        <v>71275.216</v>
      </c>
      <c r="M316" s="51">
        <v>322</v>
      </c>
      <c r="N316" s="51">
        <v>232</v>
      </c>
      <c r="O316" s="51">
        <v>427</v>
      </c>
      <c r="P316" s="147">
        <f t="shared" si="296"/>
        <v>72256.216</v>
      </c>
      <c r="Q316" s="37">
        <f t="shared" si="348"/>
        <v>14803862.363200003</v>
      </c>
      <c r="R316" s="37">
        <f t="shared" si="297"/>
        <v>66879.400000000009</v>
      </c>
      <c r="S316" s="37">
        <f t="shared" si="298"/>
        <v>48186.400000000009</v>
      </c>
      <c r="T316" s="37">
        <f t="shared" si="299"/>
        <v>88687.900000000023</v>
      </c>
      <c r="U316" s="53">
        <f t="shared" si="300"/>
        <v>15007616.063200003</v>
      </c>
      <c r="V316" s="52" t="s">
        <v>47</v>
      </c>
      <c r="W316" s="37"/>
      <c r="X316" s="53"/>
      <c r="Y316" s="40"/>
      <c r="Z316" s="41"/>
    </row>
    <row r="317" spans="1:26" ht="30.75" customHeight="1">
      <c r="A317" s="38" t="s">
        <v>58</v>
      </c>
      <c r="B317" s="39" t="s">
        <v>57</v>
      </c>
      <c r="C317" s="63" t="s">
        <v>28</v>
      </c>
      <c r="D317" s="148"/>
      <c r="E317" s="64" t="s">
        <v>27</v>
      </c>
      <c r="F317" s="149"/>
      <c r="G317" s="23"/>
      <c r="H317" s="52" t="s">
        <v>47</v>
      </c>
      <c r="I317" s="37" t="s">
        <v>47</v>
      </c>
      <c r="J317" s="37" t="s">
        <v>47</v>
      </c>
      <c r="K317" s="53" t="s">
        <v>47</v>
      </c>
      <c r="L317" s="51">
        <f t="shared" ref="L317:Q317" si="349">SUM(L318:L320)</f>
        <v>4181.3250000000007</v>
      </c>
      <c r="M317" s="51">
        <f t="shared" si="349"/>
        <v>2746.366</v>
      </c>
      <c r="N317" s="51">
        <f t="shared" si="349"/>
        <v>1178.2809999999999</v>
      </c>
      <c r="O317" s="51">
        <f t="shared" si="349"/>
        <v>3979.6870000000004</v>
      </c>
      <c r="P317" s="51">
        <f t="shared" si="349"/>
        <v>12085.659000000001</v>
      </c>
      <c r="Q317" s="37">
        <f t="shared" si="349"/>
        <v>20756000.859750003</v>
      </c>
      <c r="R317" s="37">
        <f t="shared" ref="R317" si="350">SUM(R318:R320)</f>
        <v>13769546.79826</v>
      </c>
      <c r="S317" s="37">
        <f t="shared" ref="S317" si="351">SUM(S318:S320)</f>
        <v>5910221.2316200007</v>
      </c>
      <c r="T317" s="37">
        <f t="shared" ref="T317" si="352">SUM(T318:T320)</f>
        <v>19840630.714990005</v>
      </c>
      <c r="U317" s="37">
        <f t="shared" ref="U317" si="353">SUM(U318:U320)</f>
        <v>60276399.60462001</v>
      </c>
      <c r="V317" s="52">
        <v>6989814.21</v>
      </c>
      <c r="W317" s="37">
        <f>T317/3</f>
        <v>6613543.571663335</v>
      </c>
      <c r="X317" s="53">
        <f t="shared" si="295"/>
        <v>73879757.386283338</v>
      </c>
      <c r="Y317" s="40" t="e">
        <f>#REF!+V317-W317</f>
        <v>#REF!</v>
      </c>
      <c r="Z317" s="41" t="e">
        <f>#REF!+V317-W317</f>
        <v>#REF!</v>
      </c>
    </row>
    <row r="318" spans="1:26" ht="44.25" customHeight="1">
      <c r="A318" s="38"/>
      <c r="B318" s="39"/>
      <c r="C318" s="63"/>
      <c r="D318" s="64" t="s">
        <v>27</v>
      </c>
      <c r="E318" s="65" t="s">
        <v>54</v>
      </c>
      <c r="F318" s="22" t="s">
        <v>56</v>
      </c>
      <c r="G318" s="24" t="s">
        <v>463</v>
      </c>
      <c r="H318" s="52">
        <v>6124.47</v>
      </c>
      <c r="I318" s="37">
        <v>6124.47</v>
      </c>
      <c r="J318" s="37">
        <v>1916</v>
      </c>
      <c r="K318" s="53">
        <v>1916</v>
      </c>
      <c r="L318" s="51">
        <v>1607.5250000000001</v>
      </c>
      <c r="M318" s="51">
        <v>908.32399999999996</v>
      </c>
      <c r="N318" s="51">
        <v>426.99099999999999</v>
      </c>
      <c r="O318" s="51">
        <v>1490.2370000000001</v>
      </c>
      <c r="P318" s="147">
        <f t="shared" si="296"/>
        <v>4433.0770000000002</v>
      </c>
      <c r="Q318" s="37">
        <f>(H318-J318)*L318</f>
        <v>6765220.7367500011</v>
      </c>
      <c r="R318" s="37">
        <f t="shared" si="297"/>
        <v>3822654.3042800003</v>
      </c>
      <c r="S318" s="37">
        <f t="shared" si="298"/>
        <v>1796978.8137700001</v>
      </c>
      <c r="T318" s="37">
        <f t="shared" si="299"/>
        <v>6271617.707390001</v>
      </c>
      <c r="U318" s="53">
        <f t="shared" si="300"/>
        <v>18656471.562190004</v>
      </c>
      <c r="V318" s="52" t="s">
        <v>47</v>
      </c>
      <c r="W318" s="37"/>
      <c r="X318" s="53"/>
      <c r="Y318" s="40"/>
      <c r="Z318" s="41"/>
    </row>
    <row r="319" spans="1:26" ht="44.25" customHeight="1">
      <c r="A319" s="38"/>
      <c r="B319" s="39"/>
      <c r="C319" s="63"/>
      <c r="D319" s="64" t="s">
        <v>27</v>
      </c>
      <c r="E319" s="65" t="s">
        <v>54</v>
      </c>
      <c r="F319" s="22" t="s">
        <v>55</v>
      </c>
      <c r="G319" s="24" t="s">
        <v>463</v>
      </c>
      <c r="H319" s="52">
        <v>9062.19</v>
      </c>
      <c r="I319" s="37">
        <v>9062.19</v>
      </c>
      <c r="J319" s="37">
        <v>1916</v>
      </c>
      <c r="K319" s="53">
        <v>1916</v>
      </c>
      <c r="L319" s="51">
        <v>350.02</v>
      </c>
      <c r="M319" s="51">
        <v>227.52199999999999</v>
      </c>
      <c r="N319" s="51">
        <v>116.995</v>
      </c>
      <c r="O319" s="51">
        <v>357.11200000000002</v>
      </c>
      <c r="P319" s="147">
        <f t="shared" si="296"/>
        <v>1051.6489999999999</v>
      </c>
      <c r="Q319" s="37">
        <f>(H319-J319)*L319</f>
        <v>2501309.4238</v>
      </c>
      <c r="R319" s="37">
        <f t="shared" si="297"/>
        <v>1625915.4411800001</v>
      </c>
      <c r="S319" s="37">
        <f t="shared" si="298"/>
        <v>836068.4990500001</v>
      </c>
      <c r="T319" s="37">
        <f t="shared" si="299"/>
        <v>2551990.2032800005</v>
      </c>
      <c r="U319" s="53">
        <f t="shared" si="300"/>
        <v>7515283.5673100008</v>
      </c>
      <c r="V319" s="52" t="s">
        <v>47</v>
      </c>
      <c r="W319" s="37"/>
      <c r="X319" s="53"/>
      <c r="Y319" s="40"/>
      <c r="Z319" s="41"/>
    </row>
    <row r="320" spans="1:26" ht="44.25" customHeight="1">
      <c r="A320" s="38"/>
      <c r="B320" s="39"/>
      <c r="C320" s="63"/>
      <c r="D320" s="64" t="s">
        <v>27</v>
      </c>
      <c r="E320" s="65" t="s">
        <v>54</v>
      </c>
      <c r="F320" s="22" t="s">
        <v>53</v>
      </c>
      <c r="G320" s="24" t="s">
        <v>463</v>
      </c>
      <c r="H320" s="52">
        <v>7082.64</v>
      </c>
      <c r="I320" s="37">
        <v>7082.64</v>
      </c>
      <c r="J320" s="37">
        <v>1916</v>
      </c>
      <c r="K320" s="53">
        <v>1916</v>
      </c>
      <c r="L320" s="51">
        <v>2223.7800000000002</v>
      </c>
      <c r="M320" s="51">
        <v>1610.52</v>
      </c>
      <c r="N320" s="51">
        <v>634.29499999999996</v>
      </c>
      <c r="O320" s="51">
        <v>2132.3380000000002</v>
      </c>
      <c r="P320" s="147">
        <f t="shared" si="296"/>
        <v>6600.9330000000009</v>
      </c>
      <c r="Q320" s="37">
        <f>(H320-J320)*L320</f>
        <v>11489470.699200002</v>
      </c>
      <c r="R320" s="37">
        <f t="shared" si="297"/>
        <v>8320977.0528000006</v>
      </c>
      <c r="S320" s="37">
        <f t="shared" si="298"/>
        <v>3277173.9188000001</v>
      </c>
      <c r="T320" s="37">
        <f t="shared" si="299"/>
        <v>11017022.804320002</v>
      </c>
      <c r="U320" s="53">
        <f t="shared" si="300"/>
        <v>34104644.475120008</v>
      </c>
      <c r="V320" s="52" t="s">
        <v>47</v>
      </c>
      <c r="W320" s="37"/>
      <c r="X320" s="53"/>
      <c r="Y320" s="40"/>
      <c r="Z320" s="41"/>
    </row>
    <row r="321" spans="1:26" ht="30.75" customHeight="1">
      <c r="A321" s="38" t="s">
        <v>52</v>
      </c>
      <c r="B321" s="39" t="s">
        <v>51</v>
      </c>
      <c r="C321" s="63" t="s">
        <v>19</v>
      </c>
      <c r="D321" s="148"/>
      <c r="E321" s="64" t="s">
        <v>50</v>
      </c>
      <c r="F321" s="149"/>
      <c r="G321" s="23"/>
      <c r="H321" s="52" t="s">
        <v>47</v>
      </c>
      <c r="I321" s="37" t="s">
        <v>47</v>
      </c>
      <c r="J321" s="37" t="s">
        <v>47</v>
      </c>
      <c r="K321" s="53" t="s">
        <v>47</v>
      </c>
      <c r="L321" s="51">
        <f t="shared" ref="L321:Q321" si="354">SUM(L322)</f>
        <v>119.376</v>
      </c>
      <c r="M321" s="51">
        <f t="shared" si="354"/>
        <v>82.14</v>
      </c>
      <c r="N321" s="51">
        <f t="shared" si="354"/>
        <v>38.42</v>
      </c>
      <c r="O321" s="51">
        <f t="shared" si="354"/>
        <v>115.28</v>
      </c>
      <c r="P321" s="51">
        <f t="shared" si="354"/>
        <v>355.21600000000001</v>
      </c>
      <c r="Q321" s="37">
        <f t="shared" si="354"/>
        <v>663401.08224000002</v>
      </c>
      <c r="R321" s="37">
        <f t="shared" ref="R321" si="355">SUM(R322)</f>
        <v>456471.6936</v>
      </c>
      <c r="S321" s="37">
        <f t="shared" ref="S321" si="356">SUM(S322)</f>
        <v>213509.16080000001</v>
      </c>
      <c r="T321" s="37">
        <f t="shared" ref="T321" si="357">SUM(T322)</f>
        <v>640638.62719999999</v>
      </c>
      <c r="U321" s="37">
        <f t="shared" ref="U321" si="358">SUM(U322)</f>
        <v>1974020.56384</v>
      </c>
      <c r="V321" s="52">
        <v>221117.02</v>
      </c>
      <c r="W321" s="37">
        <f>T321/3</f>
        <v>213546.20906666666</v>
      </c>
      <c r="X321" s="53">
        <f t="shared" si="295"/>
        <v>2408683.7929066666</v>
      </c>
      <c r="Y321" s="40" t="e">
        <f>#REF!+V321-W321</f>
        <v>#REF!</v>
      </c>
      <c r="Z321" s="41" t="e">
        <f>#REF!+V321-W321</f>
        <v>#REF!</v>
      </c>
    </row>
    <row r="322" spans="1:26" ht="40.5" customHeight="1">
      <c r="A322" s="38"/>
      <c r="B322" s="39"/>
      <c r="C322" s="63"/>
      <c r="D322" s="64" t="s">
        <v>50</v>
      </c>
      <c r="E322" s="65" t="s">
        <v>49</v>
      </c>
      <c r="F322" s="22" t="s">
        <v>48</v>
      </c>
      <c r="G322" s="24" t="s">
        <v>463</v>
      </c>
      <c r="H322" s="52">
        <v>6944.24</v>
      </c>
      <c r="I322" s="37">
        <v>6944.24</v>
      </c>
      <c r="J322" s="37">
        <v>1387</v>
      </c>
      <c r="K322" s="53">
        <v>1387</v>
      </c>
      <c r="L322" s="51">
        <v>119.376</v>
      </c>
      <c r="M322" s="51">
        <v>82.14</v>
      </c>
      <c r="N322" s="51">
        <v>38.42</v>
      </c>
      <c r="O322" s="51">
        <v>115.28</v>
      </c>
      <c r="P322" s="147">
        <f t="shared" si="296"/>
        <v>355.21600000000001</v>
      </c>
      <c r="Q322" s="37">
        <f>(H322-J322)*L322</f>
        <v>663401.08224000002</v>
      </c>
      <c r="R322" s="37">
        <f t="shared" si="297"/>
        <v>456471.6936</v>
      </c>
      <c r="S322" s="37">
        <f t="shared" si="298"/>
        <v>213509.16080000001</v>
      </c>
      <c r="T322" s="37">
        <f t="shared" si="299"/>
        <v>640638.62719999999</v>
      </c>
      <c r="U322" s="53">
        <f t="shared" si="300"/>
        <v>1974020.56384</v>
      </c>
      <c r="V322" s="52" t="s">
        <v>47</v>
      </c>
      <c r="W322" s="37"/>
      <c r="X322" s="53"/>
      <c r="Y322" s="40"/>
      <c r="Z322" s="41"/>
    </row>
    <row r="323" spans="1:26" ht="30.75" customHeight="1">
      <c r="A323" s="38" t="s">
        <v>503</v>
      </c>
      <c r="B323" s="39"/>
      <c r="C323" s="63" t="s">
        <v>474</v>
      </c>
      <c r="D323" s="148"/>
      <c r="E323" s="64" t="s">
        <v>473</v>
      </c>
      <c r="F323" s="149"/>
      <c r="G323" s="23"/>
      <c r="H323" s="52"/>
      <c r="I323" s="37"/>
      <c r="J323" s="37"/>
      <c r="K323" s="53"/>
      <c r="L323" s="51">
        <v>0</v>
      </c>
      <c r="M323" s="51">
        <v>0</v>
      </c>
      <c r="N323" s="51">
        <v>0</v>
      </c>
      <c r="O323" s="51">
        <v>0</v>
      </c>
      <c r="P323" s="147">
        <f t="shared" si="296"/>
        <v>0</v>
      </c>
      <c r="Q323" s="37">
        <f>(H323-J323)*L323</f>
        <v>0</v>
      </c>
      <c r="R323" s="37">
        <f>(H323-J323)*M323</f>
        <v>0</v>
      </c>
      <c r="S323" s="37">
        <f>(I323-J323)*N323</f>
        <v>0</v>
      </c>
      <c r="T323" s="37">
        <f>(I323-K323)*O323</f>
        <v>0</v>
      </c>
      <c r="U323" s="53">
        <f t="shared" ref="U323:U331" si="359">R323+S323+T323+Q323</f>
        <v>0</v>
      </c>
      <c r="V323" s="52">
        <v>4479092.47</v>
      </c>
      <c r="W323" s="37">
        <f>T323/3</f>
        <v>0</v>
      </c>
      <c r="X323" s="53">
        <f t="shared" si="295"/>
        <v>4479092.47</v>
      </c>
      <c r="Y323" s="40" t="e">
        <f>#REF!+V323-W323</f>
        <v>#REF!</v>
      </c>
      <c r="Z323" s="41" t="e">
        <f>#REF!+V323-W323</f>
        <v>#REF!</v>
      </c>
    </row>
    <row r="324" spans="1:26" s="7" customFormat="1" ht="27" customHeight="1">
      <c r="A324" s="150" t="s">
        <v>468</v>
      </c>
      <c r="B324" s="151"/>
      <c r="C324" s="152" t="s">
        <v>529</v>
      </c>
      <c r="D324" s="153"/>
      <c r="E324" s="153"/>
      <c r="F324" s="153"/>
      <c r="G324" s="154"/>
      <c r="H324" s="155" t="s">
        <v>47</v>
      </c>
      <c r="I324" s="156" t="s">
        <v>47</v>
      </c>
      <c r="J324" s="156" t="s">
        <v>47</v>
      </c>
      <c r="K324" s="157" t="s">
        <v>47</v>
      </c>
      <c r="L324" s="51"/>
      <c r="M324" s="51"/>
      <c r="N324" s="51"/>
      <c r="O324" s="51"/>
      <c r="P324" s="147"/>
      <c r="Q324" s="156">
        <f>Q7+Q9+Q11+Q14+Q17+Q21+Q23+Q25+Q27+Q30+Q32+Q36+Q41+Q45+Q49+Q51+Q53+Q55+Q59+Q61+Q63+Q65+Q67+Q76+Q79+Q86+Q90+Q95+Q98+Q106+Q108+Q110+Q112+Q115+Q117+Q125+Q128+Q133+Q136+Q139+Q141+Q146+Q148+Q152+Q154+Q156+Q170+Q172+Q176+Q178+Q183+Q185+Q187+Q191+Q196+Q200+Q203+Q205+Q207+Q209+Q213+Q215+Q219+Q228+Q230+Q245+Q248+Q251+Q253+Q257+Q259+Q262+Q264+Q266+Q285+Q292+Q294+Q296+Q298+Q304+Q308+Q310+Q317+Q321+Q122+Q323</f>
        <v>1824990465.9449408</v>
      </c>
      <c r="R324" s="156">
        <f t="shared" ref="R324:T324" si="360">R7+R9+R11+R14+R17+R21+R23+R25+R27+R30+R32+R36+R41+R45+R49+R51+R53+R55+R59+R61+R63+R65+R67+R76+R79+R86+R90+R95+R98+R106+R108+R110+R112+R115+R117+R125+R128+R133+R136+R139+R141+R146+R148+R152+R154+R156+R170+R172+R176+R178+R183+R185+R187+R191+R196+R200+R203+R205+R207+R209+R213+R215+R219+R228+R230+R245+R248+R251+R253+R257+R259+R262+R264+R266+R285+R292+R294+R296+R298+R304+R308+R310+R317+R321+R122+R323</f>
        <v>1057246252.6726102</v>
      </c>
      <c r="S324" s="156">
        <f t="shared" si="360"/>
        <v>460902405.05128014</v>
      </c>
      <c r="T324" s="156">
        <f t="shared" si="360"/>
        <v>1643930443.4187799</v>
      </c>
      <c r="U324" s="157">
        <f t="shared" si="359"/>
        <v>4987069567.0876112</v>
      </c>
      <c r="V324" s="155">
        <f>V7+V9+V11+V14+V17+V21+V23+V25+V27+V30+V32+V36+V41+V45+V49+V51+V53+V55+V59+V61+V63+V65+V67+V76+V79+V86+V90+V95+V98+V106+V108+V110+V112+V115+V117+V125+V128+V133+V136+V139+V141+V146+V148+V152+V154+V156+V170+V172+V176+V178+V183+V185+V187+V191+V196+V200+V203+V205+V207+V209+V213+V215+V219+V228+V230+V245+V248+V251+V253+V257+V259+V262+V264+V266+V285+V292+V294+V296+V298+V304+V308+V310+V317+V321+V122+V323</f>
        <v>599696798.41999996</v>
      </c>
      <c r="W324" s="156">
        <f>W7+W9+W11+W14+W17+W21+W23+W25+W27+W30+W32+W36+W41+W45+W49+W51+W53+W55+W59+W61+W63+W65+W67+W76+W79+W86+W90+W95+W98+W106+W108+W110+W112+W115+W117+W125+W128+W133+W136+W139+W141+W146+W148+W152+W154+W156+W170+W172+W176+W178+W183+W185+W187+W191+W196+W200+W203+W205+W207+W209+W213+W215+W219+W228+W230+W245+W248+W251+W253+W257+W259+W262+W264+W266+W285+W292+W294+W296+W298+W304+W308+W310+W317+W321+W122+W323</f>
        <v>547976814.47292674</v>
      </c>
      <c r="X324" s="157">
        <f>U324+V324-W324</f>
        <v>5038789551.0346842</v>
      </c>
      <c r="Y324" s="158" t="e">
        <f>Y7+Y9+Y11+Y14+Y17+Y21+Y23+Y25+Y27+Y30+Y32+Y36+Y41+Y45+Y49+Y51+Y53+Y55+Y59+Y61+Y63+Y65+Y67+Y76+Y79+Y86+Y90+Y95+Y98+Y106+Y108+Y110+Y112+Y115+Y117+Y125+Y128+Y133+Y136+Y139+Y141+Y146+Y148+Y152+Y154+Y156+Y170+Y172+Y176+Y178+Y183+Y185+Y187+Y191+Y196+Y200+Y203+Y205+Y207+Y209+Y213+Y215+Y219+Y228+Y230+Y245+Y248+Y251+Y253+Y257+Y259+Y262+Y264+Y266+Y285+Y292+Y294+Y296+Y298+Y304+Y308+Y310+Y317+Y321+Y122+Y323</f>
        <v>#REF!</v>
      </c>
      <c r="Z324" s="46" t="e">
        <f>Z7+Z9+Z11+Z14+Z17+Z21+Z23+Z25+Z27+Z30+Z32+Z36+Z41+Z45+Z49+Z51+Z53+Z55+Z59+Z61+Z63+Z65+Z67+Z76+Z79+Z86+Z90+Z95+Z98+Z106+Z108+Z110+Z112+Z115+Z117+Z125+Z128+Z133+Z136+Z139+Z141+Z146+Z148+Z152+Z154+Z156+Z170+Z172+Z176+Z178+Z183+Z185+Z187+Z191+Z196+Z200+Z203+Z205+Z207+Z209+Z213+Z215+Z219+Z228+Z230+Z245+Z248+Z251+Z253+Z257+Z259+Z262+Z264+Z266+Z285+Z292+Z294+Z296+Z298+Z304+Z308+Z310+Z317+Z321+Z122+Z323</f>
        <v>#REF!</v>
      </c>
    </row>
    <row r="325" spans="1:26" s="8" customFormat="1" ht="33.75" customHeight="1">
      <c r="A325" s="150"/>
      <c r="B325" s="151"/>
      <c r="C325" s="159"/>
      <c r="D325" s="160"/>
      <c r="E325" s="160"/>
      <c r="F325" s="161"/>
      <c r="G325" s="162" t="s">
        <v>463</v>
      </c>
      <c r="H325" s="155"/>
      <c r="I325" s="156"/>
      <c r="J325" s="156"/>
      <c r="K325" s="157"/>
      <c r="L325" s="163">
        <f>L8+L10+L12+L13+L15+L18+L22+L24+L26+L28+L29+L31+L33+L37+L38+L42+L46+L47+L48+L50+L52+L54+L56+L57+L58+L60+L62+L64+L66+L68+L70+L72+L74+L77+L80+L81+L82+L83+L84+L85+L87+L88+L91+L92+L93+L96+L97+L99+L100+L101+L102+L103+L104+L105+L107+L109+L111+L113+L116+L118+L120+L123+L126+L127+L129+L131+L132+L134+L135+L137+L138+L140+L142+L143+L144+L145+L147+L149+L153+L155+L157+L158+L159+L160+L162+L164+L166+L167+L168+L169+L171+L173+L174+L175+L177+L179+L181+L184+L186+L188+L192+L193+L194+L197+L201+L202+L204+L206+L208+L210+L214+L216+L217+L218+L220+L222+L224+L226+L229+L231+L232+L233+L234+L235+L236+L237+L238+L239+L240+L241+L242+L243+L244+L246+L249+L250+L252+L254+L258+L260+L261+L263+L265+L267+L268+L269+L270+L271+L272+L274+L275+L276+L277+L278+L279+L280+L282+L283+L286+L287+L288+L289++L290+L291+L293+L295+L297+L299+L300+L301+L302+L303+L305+L309+L311+L313+L315+L318+L319+L320+L322</f>
        <v>1629279.5710000005</v>
      </c>
      <c r="M325" s="163">
        <f>M8+M10+M12+M13+M15+M18+M22+M24+M26+M28+M29+M31+M33+M37+M38+M42+M46+M47+M48+M50+M52+M54+M56+M57+M58+M60+M62+M64+M66+M68+M70+M72+M74+M77+M80+M81+M82+M83+M84+M85+M87+M88+M91+M92+M93+M96+M97+M99+M100+M101+M102+M103+M104+M105+M107+M109+M111+M113+M116+M118+M120+M123+M126+M127+M129+M131+M132+M134+M135+M137+M138+M140+M142+M143+M144+M145+M147+M149+M153+M155+M157+M158+M159+M160+M162+M164+M166+M167+M168+M169+M171+M173+M174+M175+M177+M179+M181+M184+M186+M188+M192+M193+M194+M197+M201+M202+M204+M206+M208+M210+M214+M216+M217+M218+M220+M222+M224+M226+M229+M231+M232+M233+M234+M235+M236+M237+M238+M239+M240+M241+M242+M243+M244+M246+M249+M250+M252+M254+M258+M260+M261+M263+M265+M267+M268+M269+M270+M271+M272+M274+M275+M276+M277+M278+M279+M280+M282+M283+M286+M287+M288+M289++M290+M291+M293+M295+M297+M299+M300+M301+M302+M303+M305+M309+M311+M313+M315+M318+M319+M320+M322</f>
        <v>828953.51899999985</v>
      </c>
      <c r="N325" s="163">
        <f>N8+N10+N12+N13+N15+N18+N22+N24+N26+N28+N29+N31+N33+N37+N38+N42+N46+N47+N48+N50+N52+N54+N56+N57+N58+N60+N62+N64+N66+N68+N70+N72+N74+N77+N80+N81+N82+N83+N84+N85+N87+N88+N91+N92+N93+N96+N97+N99+N100+N101+N102+N103+N104+N105+N107+N109+N111+N113+N116+N118+N120+N123+N126+N127+N129+N131+N132+N134+N135+N137+N138+N140+N142+N143+N144+N145+N147+N149+N153+N155+N157+N158+N159+N160+N162+N164+N166+N167+N168+N169+N171+N173+N174+N175+N177+N179+N181+N184+N186+N188+N192+N193+N194+N197+N201+N202+N204+N206+N208+N210+N214+N216+N217+N218+N220+N222+N224+N226+N229+N231+N232+N233+N234+N235+N236+N237+N238+N239+N240+N241+N242+N243+N244+N246+N249+N250+N252+N254+N258+N260+N261+N263+N265+N267+N268+N269+N270+N271+N272+N274+N275+N276+N277+N278+N279+N280+N282+N283+N286+N287+N288+N289++N290+N291+N293+N295+N297+N299+N300+N301+N302+N303+N305+N309+N311+N313+N315+N318+N319+N320+N322</f>
        <v>240847.28100000005</v>
      </c>
      <c r="O325" s="163">
        <f>O8+O10+O12+O13+O15+O18+O22+O24+O26+O28+O29+O31+O33+O37+O38+O42+O46+O47+O48+O50+O52+O54+O56+O57+O58+O60+O62+O64+O66+O68+O70+O72+O74+O77+O80+O81+O82+O83+O84+O85+O87+O88+O91+O92+O93+O96+O97+O99+O100+O101+O102+O103+O104+O105+O107+O109+O111+O113+O116+O118+O120+O123+O126+O127+O129+O131+O132+O134+O135+O137+O138+O140+O142+O143+O144+O145+O147+O149+O153+O155+O157+O158+O159+O160+O162+O164+O166+O167+O168+O169+O171+O173+O174+O175+O177+O179+O181+O184+O186+O188+O192+O193+O194+O197+O201+O202+O204+O206+O208+O210+O214+O216+O217+O218+O220+O222+O224+O226+O229+O231+O232+O233+O234+O235+O236+O237+O238+O239+O240+O241+O242+O243+O244+O246+O249+O250+O252+O254+O258+O260+O261+O263+O265+O267+O268+O269+O270+O271+O272+O274+O275+O276+O277+O278+O279+O280+O282+O283+O286+O287+O288+O289++O290+O291+O293+O295+O297+O299+O300+O301+O302+O303+O305+O309+O311+O313+O315+O318+O319+O320+O322</f>
        <v>1329417.4409999999</v>
      </c>
      <c r="P325" s="164">
        <f>P8+P10+P12+P13+P15+P18+P22+P24+P26+P28+P29+P31+P33+P37+P38+P42+P46+P47+P48+P50+P52+P54+P56+P57+P58+P60+P62+P64+P66+P68+P70+P72+P74+P77+P80+P81+P82+P83+P84+P85+P87+P88+P91+P92+P93+P96+P97+P99+P100+P101+P102+P103+P104+P105+P107+P109+P111+P113+P116+P118+P120+P123+P126+P127+P129+P131+P132+P134+P135+P137+P138+P140+P142+P143+P144+P145+P147+P149+P153+P155+P157+P158+P159+P160+P162+P164+P166+P167+P168+P169+P171+P173+P174+P175+P177+P179+P181+P184+P186+P188+P192+P193+P194+P197+P201+P202+P204+P206+P208+P210+P214+P216+P217+P218+P220+P222+P224+P226+P229+P231+P232+P233+P234+P235+P236+P237+P238+P239+P240+P241+P242+P243+P244+P246+P249+P250+P252+P254+P258+P260+P261+P263+P265+P267+P268+P269+P270+P271+P272+P274+P275+P276+P277+P278+P279+P280+P282+P283+P286+P287+P288+P289++P290+P291+P293+P295+P297+P299+P300+P301+P302+P303+P305+P309+P311+P313+P315+P318+P319+P320+P322</f>
        <v>4028497.8120000004</v>
      </c>
      <c r="Q325" s="156">
        <f t="shared" ref="Q325:U325" si="361">Q8+Q10+Q12+Q13+Q15+Q18+Q22+Q24+Q26+Q28+Q29+Q31+Q33+Q37+Q38+Q42+Q46+Q47+Q48+Q50+Q52+Q54+Q56+Q57+Q58+Q60+Q62+Q64+Q66+Q68+Q70+Q72+Q74+Q77+Q80+Q81+Q82+Q83+Q84+Q85+Q87+Q88+Q91+Q92+Q93+Q96+Q97+Q99+Q100+Q101+Q102+Q103+Q104+Q105+Q107+Q109+Q111+Q113+Q116+Q118+Q120+Q123+Q126+Q127+Q129+Q131+Q132+Q134+Q135+Q137+Q138+Q140+Q142+Q143+Q144+Q145+Q147+Q149+Q153+Q155+Q157+Q158+Q159+Q160+Q162+Q164+Q166+Q167+Q168+Q169+Q171+Q173+Q174+Q175+Q177+Q179+Q181+Q184+Q186+Q188+Q192+Q193+Q194+Q197+Q201+Q202+Q204+Q206+Q208+Q210+Q214+Q216+Q217+Q218+Q220+Q222+Q224+Q226+Q229+Q231+Q232+Q233+Q234+Q235+Q236+Q237+Q238+Q239+Q240+Q241+Q242+Q243+Q244+Q246+Q249+Q250+Q252+Q254+Q258+Q260+Q261+Q263+Q265+Q267+Q268+Q269+Q270+Q271+Q272+Q274+Q275+Q276+Q277+Q278+Q279+Q280+Q282+Q283+Q286+Q287+Q288+Q289++Q290+Q291+Q293+Q295+Q297+Q299+Q300+Q301+Q302+Q303+Q305+Q309+Q311+Q313+Q315+Q318+Q319+Q320+Q322</f>
        <v>1719723926.1796606</v>
      </c>
      <c r="R325" s="156">
        <f t="shared" si="361"/>
        <v>946685861.87508988</v>
      </c>
      <c r="S325" s="156">
        <f t="shared" si="361"/>
        <v>376784445.62489003</v>
      </c>
      <c r="T325" s="156">
        <f t="shared" si="361"/>
        <v>1520400836.7129302</v>
      </c>
      <c r="U325" s="157">
        <f t="shared" si="361"/>
        <v>4563595070.3925714</v>
      </c>
      <c r="V325" s="155"/>
      <c r="W325" s="156"/>
      <c r="X325" s="157"/>
      <c r="Y325" s="158"/>
      <c r="Z325" s="46"/>
    </row>
    <row r="326" spans="1:26" s="8" customFormat="1" ht="33.75" customHeight="1">
      <c r="A326" s="150"/>
      <c r="B326" s="151"/>
      <c r="C326" s="165"/>
      <c r="D326" s="166"/>
      <c r="E326" s="166"/>
      <c r="F326" s="167"/>
      <c r="G326" s="162" t="s">
        <v>464</v>
      </c>
      <c r="H326" s="155"/>
      <c r="I326" s="156"/>
      <c r="J326" s="156"/>
      <c r="K326" s="157"/>
      <c r="L326" s="163">
        <f>L16+L19+L34+L39+L43+L69+L71+L73+L75+L78+L89+L94+L114+L119+L121+L124+L130+L150+L161+L163+L165+L180+L182+L189+L190+L195+L198+L211+L221+L223+L225+L227+L247+L255+L273+L281+L284+L306+L312+L314+L316</f>
        <v>222001.40999999997</v>
      </c>
      <c r="M326" s="163">
        <f>M16+M19+M34+M39+M43+M69+M71+M73+M75+M78+M89+M94+M114+M119+M121+M124+M130+M150+M161+M163+M165+M180+M182+M189+M190+M195+M198+M211+M221+M223+M225+M227+M247+M255+M273+M281+M284+M306+M312+M314+M316</f>
        <v>207936.715</v>
      </c>
      <c r="N326" s="163">
        <f>N16+N19+N34+N39+N43+N69+N71+N73+N75+N78+N89+N94+N114+N119+N121+N124+N130+N150+N161+N163+N165+N180+N182+N189+N190+N195+N198+N211+N221+N223+N225+N227+N247+N255+N273+N281+N284+N306+N312+N314+N316</f>
        <v>162149.82800000001</v>
      </c>
      <c r="O326" s="163">
        <f>O16+O19+O34+O39+O43+O69+O71+O73+O75+O78+O89+O94+O114+O119+O121+O124+O130+O150+O161+O163+O165+O180+O182+O189+O190+O195+O198+O211+O221+O223+O225+O227+O247+O255+O273+O281+O284+O306+O312+O314+O316</f>
        <v>217320.28200000001</v>
      </c>
      <c r="P326" s="164">
        <f>P16+P19+P34+P39+P43+P69+P71+P73+P75+P78+P89+P94+P114+P119+P121+P124+P130+P150+P161+P163+P165+P180+P182+P189+P190+P195+P198+P211+P221+P223+P225+P227+P247+P255+P273+P281+P284+P306+P312+P314+P316</f>
        <v>809408.23499999987</v>
      </c>
      <c r="Q326" s="156">
        <f t="shared" ref="Q326:U326" si="362">Q16+Q19+Q34+Q39+Q43+Q69+Q71+Q73+Q75+Q78+Q89+Q94+Q114+Q119+Q121+Q124+Q130+Q150+Q161+Q163+Q165+Q180+Q182+Q189+Q190+Q195+Q198+Q211+Q221+Q223+Q225+Q227+Q247+Q255+Q273+Q281+Q284+Q306+Q312+Q314+Q316</f>
        <v>102698961.59228002</v>
      </c>
      <c r="R326" s="156">
        <f t="shared" si="362"/>
        <v>108002057.04012001</v>
      </c>
      <c r="S326" s="156">
        <f t="shared" si="362"/>
        <v>82266829.515990019</v>
      </c>
      <c r="T326" s="156">
        <f t="shared" si="362"/>
        <v>120892278.75345002</v>
      </c>
      <c r="U326" s="157">
        <f t="shared" si="362"/>
        <v>413860126.90184003</v>
      </c>
      <c r="V326" s="155"/>
      <c r="W326" s="156"/>
      <c r="X326" s="157"/>
      <c r="Y326" s="158"/>
      <c r="Z326" s="46"/>
    </row>
    <row r="327" spans="1:26" s="8" customFormat="1" ht="33.75" customHeight="1">
      <c r="A327" s="168"/>
      <c r="B327" s="169"/>
      <c r="C327" s="170"/>
      <c r="D327" s="171"/>
      <c r="E327" s="171"/>
      <c r="F327" s="172"/>
      <c r="G327" s="173" t="s">
        <v>44</v>
      </c>
      <c r="H327" s="174"/>
      <c r="I327" s="175"/>
      <c r="J327" s="175"/>
      <c r="K327" s="176"/>
      <c r="L327" s="177">
        <f>L20+L35+L40+L44+L151+L199+L212+L256+L307</f>
        <v>516902.85700000002</v>
      </c>
      <c r="M327" s="177">
        <f>M20+M35+M40+M44+M151+M199+M212+M256+M307</f>
        <v>542210.81000000006</v>
      </c>
      <c r="N327" s="177">
        <f>N20+N35+N40+N44+N151+N199+N212+N256+N307</f>
        <v>397865.74000000005</v>
      </c>
      <c r="O327" s="177">
        <f>O20+O35+O40+O44+O151+O199+O212+O256+O307</f>
        <v>508033.58999999997</v>
      </c>
      <c r="P327" s="178">
        <f>P20+P35+P40+P44+P151+P199+P212+P256+P307</f>
        <v>1965012.997</v>
      </c>
      <c r="Q327" s="175">
        <f t="shared" ref="Q327:U327" si="363">Q20+Q35+Q40+Q44+Q151+Q199+Q212+Q256+Q307</f>
        <v>2567578.173</v>
      </c>
      <c r="R327" s="175">
        <f t="shared" si="363"/>
        <v>2558333.7574</v>
      </c>
      <c r="S327" s="175">
        <f t="shared" si="363"/>
        <v>1851129.9103999999</v>
      </c>
      <c r="T327" s="175">
        <f t="shared" si="363"/>
        <v>2637327.9523999994</v>
      </c>
      <c r="U327" s="176">
        <f t="shared" si="363"/>
        <v>9614369.7932000011</v>
      </c>
      <c r="V327" s="174"/>
      <c r="W327" s="175"/>
      <c r="X327" s="176"/>
      <c r="Y327" s="158"/>
      <c r="Z327" s="46"/>
    </row>
    <row r="328" spans="1:26" s="8" customFormat="1" ht="9" customHeight="1">
      <c r="A328" s="42"/>
      <c r="B328" s="43"/>
      <c r="C328" s="66"/>
      <c r="D328" s="66"/>
      <c r="E328" s="66"/>
      <c r="F328" s="25"/>
      <c r="G328" s="44"/>
      <c r="H328" s="58"/>
      <c r="I328" s="56"/>
      <c r="J328" s="56"/>
      <c r="K328" s="57"/>
      <c r="L328" s="54"/>
      <c r="M328" s="54"/>
      <c r="N328" s="54"/>
      <c r="O328" s="54"/>
      <c r="P328" s="55"/>
      <c r="Q328" s="56"/>
      <c r="R328" s="56"/>
      <c r="S328" s="56"/>
      <c r="T328" s="56"/>
      <c r="U328" s="57"/>
      <c r="V328" s="58"/>
      <c r="W328" s="56"/>
      <c r="X328" s="56"/>
      <c r="Y328" s="45"/>
      <c r="Z328" s="46"/>
    </row>
    <row r="329" spans="1:26" ht="36" customHeight="1">
      <c r="A329" s="179" t="s">
        <v>475</v>
      </c>
      <c r="B329" s="180" t="s">
        <v>476</v>
      </c>
      <c r="C329" s="136" t="s">
        <v>477</v>
      </c>
      <c r="D329" s="181" t="s">
        <v>478</v>
      </c>
      <c r="E329" s="138" t="s">
        <v>478</v>
      </c>
      <c r="F329" s="139"/>
      <c r="G329" s="182"/>
      <c r="H329" s="183"/>
      <c r="I329" s="181"/>
      <c r="J329" s="181"/>
      <c r="K329" s="184"/>
      <c r="L329" s="144">
        <f t="shared" ref="L329:P329" si="364">SUM(L330)</f>
        <v>68.89</v>
      </c>
      <c r="M329" s="144">
        <f t="shared" si="364"/>
        <v>27</v>
      </c>
      <c r="N329" s="144">
        <f t="shared" si="364"/>
        <v>9</v>
      </c>
      <c r="O329" s="144">
        <f t="shared" si="364"/>
        <v>49</v>
      </c>
      <c r="P329" s="144">
        <f t="shared" si="364"/>
        <v>153.88999999999999</v>
      </c>
      <c r="Q329" s="142">
        <f>SUM(Q330)</f>
        <v>645083.8933</v>
      </c>
      <c r="R329" s="142">
        <f t="shared" ref="R329:T329" si="365">SUM(R330)</f>
        <v>252827.18999999997</v>
      </c>
      <c r="S329" s="142">
        <f t="shared" si="365"/>
        <v>84275.73</v>
      </c>
      <c r="T329" s="142">
        <f t="shared" si="365"/>
        <v>458834.52999999997</v>
      </c>
      <c r="U329" s="143">
        <f t="shared" si="359"/>
        <v>1441021.3432999998</v>
      </c>
      <c r="V329" s="141">
        <v>192804.14</v>
      </c>
      <c r="W329" s="142">
        <f>T329/3</f>
        <v>152944.84333333332</v>
      </c>
      <c r="X329" s="143">
        <f>U329+V329-W329</f>
        <v>1480880.6399666667</v>
      </c>
      <c r="Y329" s="40" t="e">
        <f>#REF!+V329-W329</f>
        <v>#REF!</v>
      </c>
      <c r="Z329" s="41" t="e">
        <f>#REF!+V329-W329</f>
        <v>#REF!</v>
      </c>
    </row>
    <row r="330" spans="1:26" ht="39" customHeight="1">
      <c r="A330" s="19" t="s">
        <v>48</v>
      </c>
      <c r="B330" s="17"/>
      <c r="C330" s="67"/>
      <c r="D330" s="68" t="s">
        <v>478</v>
      </c>
      <c r="E330" s="69" t="s">
        <v>272</v>
      </c>
      <c r="F330" s="26" t="s">
        <v>425</v>
      </c>
      <c r="G330" s="29" t="s">
        <v>463</v>
      </c>
      <c r="H330" s="52">
        <v>11412.97</v>
      </c>
      <c r="I330" s="37">
        <v>11412.97</v>
      </c>
      <c r="J330" s="37">
        <v>2049</v>
      </c>
      <c r="K330" s="53">
        <v>2049</v>
      </c>
      <c r="L330" s="51">
        <v>68.89</v>
      </c>
      <c r="M330" s="59">
        <v>27</v>
      </c>
      <c r="N330" s="59">
        <v>9</v>
      </c>
      <c r="O330" s="59">
        <v>49</v>
      </c>
      <c r="P330" s="147">
        <f t="shared" si="296"/>
        <v>153.88999999999999</v>
      </c>
      <c r="Q330" s="37">
        <f>(H330-J330)*L330</f>
        <v>645083.8933</v>
      </c>
      <c r="R330" s="37">
        <f>(H330-J330)*M330</f>
        <v>252827.18999999997</v>
      </c>
      <c r="S330" s="37">
        <f>(I330-K330)*N330</f>
        <v>84275.73</v>
      </c>
      <c r="T330" s="37">
        <f>(I330-K330)*O330</f>
        <v>458834.52999999997</v>
      </c>
      <c r="U330" s="53">
        <f>R330+S330+T330+Q330</f>
        <v>1441021.3432999998</v>
      </c>
      <c r="V330" s="52"/>
      <c r="W330" s="37"/>
      <c r="X330" s="53"/>
      <c r="Y330" s="40" t="e">
        <f>#REF!+V330-W330</f>
        <v>#REF!</v>
      </c>
      <c r="Z330" s="41" t="e">
        <f>#REF!+V330-W330</f>
        <v>#REF!</v>
      </c>
    </row>
    <row r="331" spans="1:26" ht="44.25" customHeight="1">
      <c r="A331" s="47" t="s">
        <v>479</v>
      </c>
      <c r="B331" s="48" t="s">
        <v>480</v>
      </c>
      <c r="C331" s="63" t="s">
        <v>481</v>
      </c>
      <c r="D331" s="148" t="s">
        <v>482</v>
      </c>
      <c r="E331" s="64" t="s">
        <v>482</v>
      </c>
      <c r="F331" s="22"/>
      <c r="G331" s="185"/>
      <c r="H331" s="186"/>
      <c r="I331" s="148"/>
      <c r="J331" s="148"/>
      <c r="K331" s="187"/>
      <c r="L331" s="51">
        <f t="shared" ref="L331:Q331" si="366">SUM(L332)</f>
        <v>15.561</v>
      </c>
      <c r="M331" s="51">
        <f t="shared" si="366"/>
        <v>10.374000000000001</v>
      </c>
      <c r="N331" s="51">
        <f t="shared" si="366"/>
        <v>5.1870000000000003</v>
      </c>
      <c r="O331" s="51">
        <f t="shared" si="366"/>
        <v>15.561</v>
      </c>
      <c r="P331" s="51">
        <f t="shared" si="366"/>
        <v>46.683000000000007</v>
      </c>
      <c r="Q331" s="37">
        <f t="shared" si="366"/>
        <v>50355.396000000001</v>
      </c>
      <c r="R331" s="37">
        <f t="shared" ref="R331" si="367">SUM(R332)</f>
        <v>33570.264000000003</v>
      </c>
      <c r="S331" s="37">
        <f t="shared" ref="S331" si="368">SUM(S332)</f>
        <v>16785.132000000001</v>
      </c>
      <c r="T331" s="37">
        <f t="shared" ref="T331" si="369">SUM(T332)</f>
        <v>50355.396000000001</v>
      </c>
      <c r="U331" s="53">
        <f t="shared" si="359"/>
        <v>151066.18800000002</v>
      </c>
      <c r="V331" s="52">
        <v>16785.13</v>
      </c>
      <c r="W331" s="37">
        <f>T331/3</f>
        <v>16785.132000000001</v>
      </c>
      <c r="X331" s="53">
        <f>U331+V331-W331</f>
        <v>151066.18600000002</v>
      </c>
      <c r="Y331" s="40" t="e">
        <f>#REF!+V331-W331</f>
        <v>#REF!</v>
      </c>
      <c r="Z331" s="41" t="e">
        <f>#REF!+V331-W331</f>
        <v>#REF!</v>
      </c>
    </row>
    <row r="332" spans="1:26" ht="36" customHeight="1">
      <c r="A332" s="19" t="s">
        <v>48</v>
      </c>
      <c r="B332" s="17"/>
      <c r="C332" s="67"/>
      <c r="D332" s="68" t="s">
        <v>482</v>
      </c>
      <c r="E332" s="69" t="s">
        <v>54</v>
      </c>
      <c r="F332" s="26" t="s">
        <v>486</v>
      </c>
      <c r="G332" s="29" t="s">
        <v>463</v>
      </c>
      <c r="H332" s="52">
        <v>5152</v>
      </c>
      <c r="I332" s="37">
        <v>5152</v>
      </c>
      <c r="J332" s="37">
        <v>1916</v>
      </c>
      <c r="K332" s="53">
        <v>1916</v>
      </c>
      <c r="L332" s="51">
        <v>15.561</v>
      </c>
      <c r="M332" s="59">
        <v>10.374000000000001</v>
      </c>
      <c r="N332" s="59">
        <v>5.1870000000000003</v>
      </c>
      <c r="O332" s="59">
        <v>15.561</v>
      </c>
      <c r="P332" s="147">
        <f t="shared" ref="P332:P352" si="370">L332+M332+N332+O332</f>
        <v>46.683000000000007</v>
      </c>
      <c r="Q332" s="37">
        <f>(H332-J332)*L332</f>
        <v>50355.396000000001</v>
      </c>
      <c r="R332" s="37">
        <f t="shared" ref="R332:R352" si="371">(H332-J332)*M332</f>
        <v>33570.264000000003</v>
      </c>
      <c r="S332" s="37">
        <f t="shared" ref="S332:S352" si="372">(I332-K332)*N332</f>
        <v>16785.132000000001</v>
      </c>
      <c r="T332" s="37">
        <f t="shared" ref="T332:T352" si="373">(I332-K332)*O332</f>
        <v>50355.396000000001</v>
      </c>
      <c r="U332" s="53">
        <f t="shared" ref="U332:U350" si="374">R332+S332+T332+Q332</f>
        <v>151066.18800000002</v>
      </c>
      <c r="V332" s="52"/>
      <c r="W332" s="37"/>
      <c r="X332" s="53"/>
      <c r="Y332" s="40" t="e">
        <f>#REF!+V332-W332</f>
        <v>#REF!</v>
      </c>
      <c r="Z332" s="41" t="e">
        <f>#REF!+V332-W332</f>
        <v>#REF!</v>
      </c>
    </row>
    <row r="333" spans="1:26" ht="24" customHeight="1">
      <c r="A333" s="47" t="s">
        <v>436</v>
      </c>
      <c r="B333" s="48" t="s">
        <v>483</v>
      </c>
      <c r="C333" s="63" t="s">
        <v>484</v>
      </c>
      <c r="D333" s="148" t="s">
        <v>485</v>
      </c>
      <c r="E333" s="64" t="s">
        <v>485</v>
      </c>
      <c r="F333" s="22"/>
      <c r="G333" s="185"/>
      <c r="H333" s="186"/>
      <c r="I333" s="148"/>
      <c r="J333" s="148"/>
      <c r="K333" s="187"/>
      <c r="L333" s="51">
        <f t="shared" ref="L333:Q333" si="375">SUM(L334:L350)</f>
        <v>10074.656000000001</v>
      </c>
      <c r="M333" s="51">
        <f t="shared" si="375"/>
        <v>9716.0889999999999</v>
      </c>
      <c r="N333" s="51">
        <f t="shared" si="375"/>
        <v>5150.905999999999</v>
      </c>
      <c r="O333" s="51">
        <f t="shared" si="375"/>
        <v>11919.670999999998</v>
      </c>
      <c r="P333" s="51">
        <f t="shared" si="375"/>
        <v>36861.321999999993</v>
      </c>
      <c r="Q333" s="37">
        <f t="shared" si="375"/>
        <v>55131391.120760001</v>
      </c>
      <c r="R333" s="37">
        <f t="shared" ref="R333" si="376">SUM(R334:R350)</f>
        <v>44933079.665030003</v>
      </c>
      <c r="S333" s="37">
        <f t="shared" ref="S333" si="377">SUM(S334:S350)</f>
        <v>22892431.792890001</v>
      </c>
      <c r="T333" s="37">
        <f t="shared" ref="T333" si="378">SUM(T334:T350)</f>
        <v>62301335.832910001</v>
      </c>
      <c r="U333" s="53">
        <f t="shared" si="374"/>
        <v>185258238.41159001</v>
      </c>
      <c r="V333" s="52">
        <v>18584834.010000002</v>
      </c>
      <c r="W333" s="37">
        <f>T333/3</f>
        <v>20767111.944303334</v>
      </c>
      <c r="X333" s="53">
        <f>U333+V333-W333</f>
        <v>183075960.47728667</v>
      </c>
      <c r="Y333" s="40" t="e">
        <f>#REF!+V333-W333</f>
        <v>#REF!</v>
      </c>
      <c r="Z333" s="41" t="e">
        <f>#REF!+V333-W333</f>
        <v>#REF!</v>
      </c>
    </row>
    <row r="334" spans="1:26" ht="34.5" customHeight="1">
      <c r="A334" s="19" t="s">
        <v>48</v>
      </c>
      <c r="B334" s="17"/>
      <c r="C334" s="67"/>
      <c r="D334" s="68" t="s">
        <v>485</v>
      </c>
      <c r="E334" s="69" t="s">
        <v>61</v>
      </c>
      <c r="F334" s="26" t="s">
        <v>487</v>
      </c>
      <c r="G334" s="24" t="s">
        <v>463</v>
      </c>
      <c r="H334" s="52">
        <v>5841.48</v>
      </c>
      <c r="I334" s="37">
        <v>5841.48</v>
      </c>
      <c r="J334" s="37">
        <v>1789.17</v>
      </c>
      <c r="K334" s="53">
        <v>1789.17</v>
      </c>
      <c r="L334" s="51">
        <v>239.54399999999998</v>
      </c>
      <c r="M334" s="59">
        <v>144.05099999999999</v>
      </c>
      <c r="N334" s="59">
        <v>81.870999999999995</v>
      </c>
      <c r="O334" s="59">
        <v>271.173</v>
      </c>
      <c r="P334" s="147">
        <f t="shared" si="370"/>
        <v>736.6389999999999</v>
      </c>
      <c r="Q334" s="37">
        <f t="shared" ref="Q334:Q350" si="379">(H334-J334)*L334</f>
        <v>970706.54663999984</v>
      </c>
      <c r="R334" s="37">
        <f t="shared" si="371"/>
        <v>583739.30780999991</v>
      </c>
      <c r="S334" s="37">
        <f t="shared" si="372"/>
        <v>331766.67200999992</v>
      </c>
      <c r="T334" s="37">
        <f t="shared" si="373"/>
        <v>1098877.0596299998</v>
      </c>
      <c r="U334" s="53">
        <f t="shared" si="374"/>
        <v>2985089.5860899994</v>
      </c>
      <c r="V334" s="52"/>
      <c r="W334" s="37"/>
      <c r="X334" s="53"/>
      <c r="Y334" s="27"/>
      <c r="Z334" s="28"/>
    </row>
    <row r="335" spans="1:26" ht="34.5" customHeight="1">
      <c r="A335" s="19" t="s">
        <v>48</v>
      </c>
      <c r="B335" s="17"/>
      <c r="C335" s="67"/>
      <c r="D335" s="68" t="s">
        <v>485</v>
      </c>
      <c r="E335" s="69" t="s">
        <v>416</v>
      </c>
      <c r="F335" s="26" t="s">
        <v>488</v>
      </c>
      <c r="G335" s="29" t="s">
        <v>463</v>
      </c>
      <c r="H335" s="52">
        <v>2162.58</v>
      </c>
      <c r="I335" s="37">
        <v>2162.58</v>
      </c>
      <c r="J335" s="37">
        <v>1670.83</v>
      </c>
      <c r="K335" s="53">
        <v>1670.83</v>
      </c>
      <c r="L335" s="51">
        <v>2494.0830000000001</v>
      </c>
      <c r="M335" s="59">
        <v>1136.6659999999999</v>
      </c>
      <c r="N335" s="59">
        <v>461.69799999999998</v>
      </c>
      <c r="O335" s="59">
        <v>1529.232</v>
      </c>
      <c r="P335" s="147">
        <f t="shared" si="370"/>
        <v>5621.6790000000001</v>
      </c>
      <c r="Q335" s="37">
        <f t="shared" si="379"/>
        <v>1226465.31525</v>
      </c>
      <c r="R335" s="37">
        <f t="shared" si="371"/>
        <v>558955.50549999997</v>
      </c>
      <c r="S335" s="37">
        <f t="shared" si="372"/>
        <v>227039.9915</v>
      </c>
      <c r="T335" s="37">
        <f t="shared" si="373"/>
        <v>751999.83600000001</v>
      </c>
      <c r="U335" s="53">
        <f t="shared" si="374"/>
        <v>2764460.6482500001</v>
      </c>
      <c r="V335" s="52"/>
      <c r="W335" s="37"/>
      <c r="X335" s="53"/>
      <c r="Y335" s="27"/>
      <c r="Z335" s="28"/>
    </row>
    <row r="336" spans="1:26" ht="40.5" customHeight="1">
      <c r="A336" s="19" t="s">
        <v>48</v>
      </c>
      <c r="B336" s="17"/>
      <c r="C336" s="67"/>
      <c r="D336" s="68" t="s">
        <v>485</v>
      </c>
      <c r="E336" s="69" t="s">
        <v>489</v>
      </c>
      <c r="F336" s="26" t="s">
        <v>490</v>
      </c>
      <c r="G336" s="29" t="s">
        <v>463</v>
      </c>
      <c r="H336" s="52">
        <v>10185.540000000001</v>
      </c>
      <c r="I336" s="37">
        <v>10185.540000000001</v>
      </c>
      <c r="J336" s="37">
        <v>2400</v>
      </c>
      <c r="K336" s="53">
        <v>2400</v>
      </c>
      <c r="L336" s="51">
        <v>2549.3680000000004</v>
      </c>
      <c r="M336" s="59">
        <v>2628.5590000000002</v>
      </c>
      <c r="N336" s="59">
        <v>1131.432</v>
      </c>
      <c r="O336" s="59">
        <v>3747.5189999999998</v>
      </c>
      <c r="P336" s="147">
        <f t="shared" si="370"/>
        <v>10056.878000000001</v>
      </c>
      <c r="Q336" s="37">
        <f t="shared" si="379"/>
        <v>19848206.538720004</v>
      </c>
      <c r="R336" s="37">
        <f t="shared" si="371"/>
        <v>20464751.236860003</v>
      </c>
      <c r="S336" s="37">
        <f t="shared" si="372"/>
        <v>8808809.0932800006</v>
      </c>
      <c r="T336" s="37">
        <f t="shared" si="373"/>
        <v>29176459.075260002</v>
      </c>
      <c r="U336" s="53">
        <f t="shared" si="374"/>
        <v>78298225.94412002</v>
      </c>
      <c r="V336" s="52"/>
      <c r="W336" s="37"/>
      <c r="X336" s="53"/>
      <c r="Y336" s="27"/>
      <c r="Z336" s="28"/>
    </row>
    <row r="337" spans="1:26" ht="40.5" customHeight="1">
      <c r="A337" s="19" t="s">
        <v>48</v>
      </c>
      <c r="B337" s="17"/>
      <c r="C337" s="67"/>
      <c r="D337" s="68" t="s">
        <v>485</v>
      </c>
      <c r="E337" s="69" t="s">
        <v>49</v>
      </c>
      <c r="F337" s="26" t="s">
        <v>491</v>
      </c>
      <c r="G337" s="29" t="s">
        <v>463</v>
      </c>
      <c r="H337" s="52">
        <v>15355.28</v>
      </c>
      <c r="I337" s="37">
        <v>15355.28</v>
      </c>
      <c r="J337" s="37">
        <v>1492.5</v>
      </c>
      <c r="K337" s="53">
        <v>1492.5</v>
      </c>
      <c r="L337" s="51">
        <v>1114.972</v>
      </c>
      <c r="M337" s="59">
        <v>730.57799999999997</v>
      </c>
      <c r="N337" s="59">
        <v>361.07799999999997</v>
      </c>
      <c r="O337" s="59">
        <v>1195.9590000000001</v>
      </c>
      <c r="P337" s="147">
        <f t="shared" si="370"/>
        <v>3402.5869999999995</v>
      </c>
      <c r="Q337" s="37">
        <f t="shared" si="379"/>
        <v>15456611.542160001</v>
      </c>
      <c r="R337" s="37">
        <f t="shared" si="371"/>
        <v>10127842.08684</v>
      </c>
      <c r="S337" s="37">
        <f t="shared" si="372"/>
        <v>5005544.87684</v>
      </c>
      <c r="T337" s="37">
        <f t="shared" si="373"/>
        <v>16579316.506020002</v>
      </c>
      <c r="U337" s="53">
        <f t="shared" si="374"/>
        <v>47169315.011859998</v>
      </c>
      <c r="V337" s="52"/>
      <c r="W337" s="37"/>
      <c r="X337" s="53"/>
      <c r="Y337" s="27"/>
      <c r="Z337" s="28"/>
    </row>
    <row r="338" spans="1:26" ht="40.5" customHeight="1">
      <c r="A338" s="19" t="s">
        <v>48</v>
      </c>
      <c r="B338" s="17"/>
      <c r="C338" s="67"/>
      <c r="D338" s="68" t="s">
        <v>485</v>
      </c>
      <c r="E338" s="69" t="s">
        <v>132</v>
      </c>
      <c r="F338" s="26" t="s">
        <v>492</v>
      </c>
      <c r="G338" s="29" t="s">
        <v>463</v>
      </c>
      <c r="H338" s="52">
        <v>4529.99</v>
      </c>
      <c r="I338" s="37">
        <v>4529.99</v>
      </c>
      <c r="J338" s="37">
        <v>1671.67</v>
      </c>
      <c r="K338" s="53">
        <v>1671.67</v>
      </c>
      <c r="L338" s="51">
        <v>284.08199999999999</v>
      </c>
      <c r="M338" s="59">
        <v>138.828</v>
      </c>
      <c r="N338" s="59">
        <v>68.787000000000006</v>
      </c>
      <c r="O338" s="59">
        <v>227.834</v>
      </c>
      <c r="P338" s="147">
        <f t="shared" si="370"/>
        <v>719.53099999999995</v>
      </c>
      <c r="Q338" s="37">
        <f t="shared" si="379"/>
        <v>811997.26223999995</v>
      </c>
      <c r="R338" s="37">
        <f t="shared" si="371"/>
        <v>396814.84895999997</v>
      </c>
      <c r="S338" s="37">
        <f t="shared" si="372"/>
        <v>196615.25784000001</v>
      </c>
      <c r="T338" s="37">
        <f t="shared" si="373"/>
        <v>651222.47887999995</v>
      </c>
      <c r="U338" s="53">
        <f t="shared" si="374"/>
        <v>2056649.8479200001</v>
      </c>
      <c r="V338" s="52"/>
      <c r="W338" s="37"/>
      <c r="X338" s="53"/>
      <c r="Y338" s="27"/>
      <c r="Z338" s="28"/>
    </row>
    <row r="339" spans="1:26" ht="40.5" customHeight="1">
      <c r="A339" s="19" t="s">
        <v>48</v>
      </c>
      <c r="B339" s="17"/>
      <c r="C339" s="67"/>
      <c r="D339" s="68" t="s">
        <v>485</v>
      </c>
      <c r="E339" s="69" t="s">
        <v>250</v>
      </c>
      <c r="F339" s="26" t="s">
        <v>493</v>
      </c>
      <c r="G339" s="29" t="s">
        <v>463</v>
      </c>
      <c r="H339" s="52">
        <v>9788.43</v>
      </c>
      <c r="I339" s="37">
        <v>9788.43</v>
      </c>
      <c r="J339" s="37">
        <v>1590.83</v>
      </c>
      <c r="K339" s="53">
        <v>1590.83</v>
      </c>
      <c r="L339" s="51">
        <v>19.401</v>
      </c>
      <c r="M339" s="59">
        <v>20.335999999999999</v>
      </c>
      <c r="N339" s="59">
        <v>10.923999999999999</v>
      </c>
      <c r="O339" s="59">
        <v>36.180999999999997</v>
      </c>
      <c r="P339" s="147">
        <f t="shared" si="370"/>
        <v>86.841999999999985</v>
      </c>
      <c r="Q339" s="37">
        <f t="shared" si="379"/>
        <v>159041.63760000002</v>
      </c>
      <c r="R339" s="37">
        <f t="shared" si="371"/>
        <v>166706.39359999998</v>
      </c>
      <c r="S339" s="37">
        <f t="shared" si="372"/>
        <v>89550.582399999999</v>
      </c>
      <c r="T339" s="37">
        <f t="shared" si="373"/>
        <v>296597.36560000002</v>
      </c>
      <c r="U339" s="53">
        <f t="shared" si="374"/>
        <v>711895.97919999994</v>
      </c>
      <c r="V339" s="52"/>
      <c r="W339" s="37"/>
      <c r="X339" s="53"/>
      <c r="Y339" s="27"/>
      <c r="Z339" s="28"/>
    </row>
    <row r="340" spans="1:26" ht="40.5" customHeight="1">
      <c r="A340" s="19" t="s">
        <v>48</v>
      </c>
      <c r="B340" s="17"/>
      <c r="C340" s="67"/>
      <c r="D340" s="68" t="s">
        <v>485</v>
      </c>
      <c r="E340" s="69" t="s">
        <v>125</v>
      </c>
      <c r="F340" s="26" t="s">
        <v>494</v>
      </c>
      <c r="G340" s="29" t="s">
        <v>463</v>
      </c>
      <c r="H340" s="52">
        <v>2855.52</v>
      </c>
      <c r="I340" s="37">
        <v>2855.52</v>
      </c>
      <c r="J340" s="37">
        <v>1570.83</v>
      </c>
      <c r="K340" s="53">
        <v>1570.83</v>
      </c>
      <c r="L340" s="51">
        <v>948.93700000000013</v>
      </c>
      <c r="M340" s="59">
        <v>1519.982</v>
      </c>
      <c r="N340" s="59">
        <v>650.53300000000002</v>
      </c>
      <c r="O340" s="59">
        <v>2154.6889999999999</v>
      </c>
      <c r="P340" s="147">
        <f t="shared" si="370"/>
        <v>5274.1409999999996</v>
      </c>
      <c r="Q340" s="37">
        <f t="shared" si="379"/>
        <v>1219089.8745300001</v>
      </c>
      <c r="R340" s="37">
        <f t="shared" si="371"/>
        <v>1952705.67558</v>
      </c>
      <c r="S340" s="37">
        <f t="shared" si="372"/>
        <v>835733.2397700001</v>
      </c>
      <c r="T340" s="37">
        <f t="shared" si="373"/>
        <v>2768107.4114099997</v>
      </c>
      <c r="U340" s="53">
        <f t="shared" si="374"/>
        <v>6775636.2012900002</v>
      </c>
      <c r="V340" s="52"/>
      <c r="W340" s="37"/>
      <c r="X340" s="53"/>
      <c r="Y340" s="27"/>
      <c r="Z340" s="28"/>
    </row>
    <row r="341" spans="1:26" ht="40.5" customHeight="1">
      <c r="A341" s="19" t="s">
        <v>48</v>
      </c>
      <c r="B341" s="17"/>
      <c r="C341" s="67"/>
      <c r="D341" s="68" t="s">
        <v>485</v>
      </c>
      <c r="E341" s="69" t="s">
        <v>60</v>
      </c>
      <c r="F341" s="26" t="s">
        <v>495</v>
      </c>
      <c r="G341" s="29" t="s">
        <v>463</v>
      </c>
      <c r="H341" s="52">
        <v>3489.57</v>
      </c>
      <c r="I341" s="37">
        <v>3489.57</v>
      </c>
      <c r="J341" s="37">
        <v>1943.33</v>
      </c>
      <c r="K341" s="53">
        <v>1943.33</v>
      </c>
      <c r="L341" s="51">
        <v>80.25</v>
      </c>
      <c r="M341" s="59">
        <v>51.152000000000001</v>
      </c>
      <c r="N341" s="59">
        <v>21.113</v>
      </c>
      <c r="O341" s="59">
        <v>69.930999999999997</v>
      </c>
      <c r="P341" s="147">
        <f t="shared" si="370"/>
        <v>222.44599999999997</v>
      </c>
      <c r="Q341" s="37">
        <f t="shared" si="379"/>
        <v>124085.76000000002</v>
      </c>
      <c r="R341" s="37">
        <f t="shared" si="371"/>
        <v>79093.268480000013</v>
      </c>
      <c r="S341" s="37">
        <f t="shared" si="372"/>
        <v>32645.765120000004</v>
      </c>
      <c r="T341" s="37">
        <f t="shared" si="373"/>
        <v>108130.10944000001</v>
      </c>
      <c r="U341" s="53">
        <f t="shared" si="374"/>
        <v>343954.90304000006</v>
      </c>
      <c r="V341" s="52"/>
      <c r="W341" s="37"/>
      <c r="X341" s="53"/>
      <c r="Y341" s="27"/>
      <c r="Z341" s="28"/>
    </row>
    <row r="342" spans="1:26" ht="40.5" customHeight="1">
      <c r="A342" s="19" t="s">
        <v>48</v>
      </c>
      <c r="B342" s="17"/>
      <c r="C342" s="67"/>
      <c r="D342" s="68" t="s">
        <v>485</v>
      </c>
      <c r="E342" s="69" t="s">
        <v>60</v>
      </c>
      <c r="F342" s="26" t="s">
        <v>496</v>
      </c>
      <c r="G342" s="29" t="s">
        <v>463</v>
      </c>
      <c r="H342" s="52">
        <v>9381.2999999999993</v>
      </c>
      <c r="I342" s="37">
        <v>9381.2999999999993</v>
      </c>
      <c r="J342" s="37">
        <v>1980</v>
      </c>
      <c r="K342" s="53">
        <v>1980</v>
      </c>
      <c r="L342" s="51">
        <v>100.17</v>
      </c>
      <c r="M342" s="59">
        <v>71.944999999999993</v>
      </c>
      <c r="N342" s="59">
        <v>27.814</v>
      </c>
      <c r="O342" s="59">
        <v>92.126999999999995</v>
      </c>
      <c r="P342" s="147">
        <f t="shared" si="370"/>
        <v>292.05599999999998</v>
      </c>
      <c r="Q342" s="37">
        <f t="shared" si="379"/>
        <v>741388.2209999999</v>
      </c>
      <c r="R342" s="37">
        <f t="shared" si="371"/>
        <v>532486.5284999999</v>
      </c>
      <c r="S342" s="37">
        <f t="shared" si="372"/>
        <v>205859.75819999998</v>
      </c>
      <c r="T342" s="37">
        <f t="shared" si="373"/>
        <v>681859.56509999989</v>
      </c>
      <c r="U342" s="53">
        <f t="shared" si="374"/>
        <v>2161594.0727999997</v>
      </c>
      <c r="V342" s="52"/>
      <c r="W342" s="37"/>
      <c r="X342" s="53"/>
      <c r="Y342" s="27"/>
      <c r="Z342" s="28"/>
    </row>
    <row r="343" spans="1:26" ht="34.5" customHeight="1">
      <c r="A343" s="19" t="s">
        <v>48</v>
      </c>
      <c r="B343" s="17"/>
      <c r="C343" s="67"/>
      <c r="D343" s="68" t="s">
        <v>485</v>
      </c>
      <c r="E343" s="69" t="s">
        <v>238</v>
      </c>
      <c r="F343" s="26" t="s">
        <v>497</v>
      </c>
      <c r="G343" s="29" t="s">
        <v>463</v>
      </c>
      <c r="H343" s="52">
        <v>13681.81</v>
      </c>
      <c r="I343" s="37">
        <v>13681.81</v>
      </c>
      <c r="J343" s="37">
        <v>2000</v>
      </c>
      <c r="K343" s="53">
        <v>2000</v>
      </c>
      <c r="L343" s="51">
        <v>364.71299999999997</v>
      </c>
      <c r="M343" s="59">
        <v>217.059</v>
      </c>
      <c r="N343" s="59">
        <v>112.175</v>
      </c>
      <c r="O343" s="59">
        <v>371.54300000000001</v>
      </c>
      <c r="P343" s="147">
        <f t="shared" si="370"/>
        <v>1065.4899999999998</v>
      </c>
      <c r="Q343" s="37">
        <f t="shared" si="379"/>
        <v>4260507.9705299996</v>
      </c>
      <c r="R343" s="37">
        <f t="shared" si="371"/>
        <v>2535641.9967899998</v>
      </c>
      <c r="S343" s="37">
        <f t="shared" si="372"/>
        <v>1310407.03675</v>
      </c>
      <c r="T343" s="37">
        <f t="shared" si="373"/>
        <v>4340294.7328300001</v>
      </c>
      <c r="U343" s="53">
        <f t="shared" si="374"/>
        <v>12446851.7369</v>
      </c>
      <c r="V343" s="52"/>
      <c r="W343" s="37"/>
      <c r="X343" s="53"/>
      <c r="Y343" s="27"/>
      <c r="Z343" s="28"/>
    </row>
    <row r="344" spans="1:26" ht="34.5" customHeight="1">
      <c r="A344" s="19" t="s">
        <v>48</v>
      </c>
      <c r="B344" s="17"/>
      <c r="C344" s="67"/>
      <c r="D344" s="68" t="s">
        <v>485</v>
      </c>
      <c r="E344" s="69" t="s">
        <v>61</v>
      </c>
      <c r="F344" s="26" t="s">
        <v>48</v>
      </c>
      <c r="G344" s="29" t="s">
        <v>464</v>
      </c>
      <c r="H344" s="52">
        <v>5841.48</v>
      </c>
      <c r="I344" s="37">
        <v>5841.48</v>
      </c>
      <c r="J344" s="37">
        <v>1789.17</v>
      </c>
      <c r="K344" s="53">
        <v>1789.17</v>
      </c>
      <c r="L344" s="51">
        <v>24.496000000000002</v>
      </c>
      <c r="M344" s="59">
        <v>15.287000000000001</v>
      </c>
      <c r="N344" s="59">
        <v>15.131</v>
      </c>
      <c r="O344" s="59">
        <v>15.131</v>
      </c>
      <c r="P344" s="147">
        <f t="shared" si="370"/>
        <v>70.045000000000002</v>
      </c>
      <c r="Q344" s="37">
        <f t="shared" si="379"/>
        <v>99265.38575999999</v>
      </c>
      <c r="R344" s="37">
        <f t="shared" si="371"/>
        <v>61947.662969999998</v>
      </c>
      <c r="S344" s="37">
        <f t="shared" si="372"/>
        <v>61315.502609999996</v>
      </c>
      <c r="T344" s="37">
        <f t="shared" si="373"/>
        <v>61315.502609999996</v>
      </c>
      <c r="U344" s="53">
        <f t="shared" si="374"/>
        <v>283844.05394999997</v>
      </c>
      <c r="V344" s="52"/>
      <c r="W344" s="37"/>
      <c r="X344" s="53"/>
      <c r="Y344" s="27"/>
      <c r="Z344" s="28"/>
    </row>
    <row r="345" spans="1:26" ht="34.5" customHeight="1">
      <c r="A345" s="19" t="s">
        <v>48</v>
      </c>
      <c r="B345" s="17"/>
      <c r="C345" s="67"/>
      <c r="D345" s="68" t="s">
        <v>485</v>
      </c>
      <c r="E345" s="69" t="s">
        <v>238</v>
      </c>
      <c r="F345" s="26" t="s">
        <v>48</v>
      </c>
      <c r="G345" s="29" t="s">
        <v>464</v>
      </c>
      <c r="H345" s="52">
        <v>13681.81</v>
      </c>
      <c r="I345" s="37">
        <v>13681.81</v>
      </c>
      <c r="J345" s="37">
        <v>2000</v>
      </c>
      <c r="K345" s="53">
        <v>2000</v>
      </c>
      <c r="L345" s="51">
        <v>36.109000000000002</v>
      </c>
      <c r="M345" s="59">
        <v>47.292999999999999</v>
      </c>
      <c r="N345" s="59">
        <v>42.566000000000003</v>
      </c>
      <c r="O345" s="59">
        <v>42.567</v>
      </c>
      <c r="P345" s="147">
        <f t="shared" si="370"/>
        <v>168.535</v>
      </c>
      <c r="Q345" s="37">
        <f t="shared" si="379"/>
        <v>421818.47729000001</v>
      </c>
      <c r="R345" s="37">
        <f t="shared" si="371"/>
        <v>552467.84032999992</v>
      </c>
      <c r="S345" s="37">
        <f t="shared" si="372"/>
        <v>497247.92446000001</v>
      </c>
      <c r="T345" s="37">
        <f t="shared" si="373"/>
        <v>497259.60626999999</v>
      </c>
      <c r="U345" s="53">
        <f t="shared" si="374"/>
        <v>1968793.8483499999</v>
      </c>
      <c r="V345" s="52"/>
      <c r="W345" s="37"/>
      <c r="X345" s="53"/>
      <c r="Y345" s="27"/>
      <c r="Z345" s="28"/>
    </row>
    <row r="346" spans="1:26" ht="40.5" customHeight="1">
      <c r="A346" s="19" t="s">
        <v>48</v>
      </c>
      <c r="B346" s="17"/>
      <c r="C346" s="67"/>
      <c r="D346" s="68" t="s">
        <v>485</v>
      </c>
      <c r="E346" s="69" t="s">
        <v>125</v>
      </c>
      <c r="F346" s="26" t="s">
        <v>498</v>
      </c>
      <c r="G346" s="29" t="s">
        <v>464</v>
      </c>
      <c r="H346" s="52">
        <v>2855.52</v>
      </c>
      <c r="I346" s="37">
        <v>2855.52</v>
      </c>
      <c r="J346" s="37">
        <v>1570.83</v>
      </c>
      <c r="K346" s="53">
        <v>1570.83</v>
      </c>
      <c r="L346" s="51">
        <v>141.25200000000001</v>
      </c>
      <c r="M346" s="59">
        <v>126.733</v>
      </c>
      <c r="N346" s="59">
        <v>94.463999999999999</v>
      </c>
      <c r="O346" s="59">
        <v>94.463999999999999</v>
      </c>
      <c r="P346" s="147">
        <f t="shared" si="370"/>
        <v>456.91300000000001</v>
      </c>
      <c r="Q346" s="37">
        <f t="shared" si="379"/>
        <v>181465.03188000002</v>
      </c>
      <c r="R346" s="37">
        <f t="shared" si="371"/>
        <v>162812.61777000001</v>
      </c>
      <c r="S346" s="37">
        <f t="shared" si="372"/>
        <v>121356.95616</v>
      </c>
      <c r="T346" s="37">
        <f t="shared" si="373"/>
        <v>121356.95616</v>
      </c>
      <c r="U346" s="53">
        <f t="shared" si="374"/>
        <v>586991.56197000004</v>
      </c>
      <c r="V346" s="52"/>
      <c r="W346" s="37"/>
      <c r="X346" s="53"/>
      <c r="Y346" s="27"/>
      <c r="Z346" s="28"/>
    </row>
    <row r="347" spans="1:26" ht="40.5" customHeight="1">
      <c r="A347" s="19" t="s">
        <v>48</v>
      </c>
      <c r="B347" s="17"/>
      <c r="C347" s="67"/>
      <c r="D347" s="68" t="s">
        <v>485</v>
      </c>
      <c r="E347" s="69" t="s">
        <v>132</v>
      </c>
      <c r="F347" s="26" t="s">
        <v>131</v>
      </c>
      <c r="G347" s="29" t="s">
        <v>464</v>
      </c>
      <c r="H347" s="52">
        <v>4529.99</v>
      </c>
      <c r="I347" s="37">
        <v>4529.99</v>
      </c>
      <c r="J347" s="37">
        <v>1671.67</v>
      </c>
      <c r="K347" s="53">
        <v>1671.67</v>
      </c>
      <c r="L347" s="51">
        <v>27.665999999999997</v>
      </c>
      <c r="M347" s="59">
        <v>35.295000000000002</v>
      </c>
      <c r="N347" s="59">
        <v>30.457000000000001</v>
      </c>
      <c r="O347" s="59">
        <v>30.457000000000001</v>
      </c>
      <c r="P347" s="147">
        <f t="shared" si="370"/>
        <v>123.875</v>
      </c>
      <c r="Q347" s="37">
        <f t="shared" si="379"/>
        <v>79078.281119999985</v>
      </c>
      <c r="R347" s="37">
        <f t="shared" si="371"/>
        <v>100884.4044</v>
      </c>
      <c r="S347" s="37">
        <f t="shared" si="372"/>
        <v>87055.852239999993</v>
      </c>
      <c r="T347" s="37">
        <f t="shared" si="373"/>
        <v>87055.852239999993</v>
      </c>
      <c r="U347" s="53">
        <f t="shared" si="374"/>
        <v>354074.38999999996</v>
      </c>
      <c r="V347" s="52"/>
      <c r="W347" s="37"/>
      <c r="X347" s="53"/>
      <c r="Y347" s="27"/>
      <c r="Z347" s="28"/>
    </row>
    <row r="348" spans="1:26" ht="34.5" customHeight="1">
      <c r="A348" s="19" t="s">
        <v>48</v>
      </c>
      <c r="B348" s="17"/>
      <c r="C348" s="67"/>
      <c r="D348" s="68" t="s">
        <v>485</v>
      </c>
      <c r="E348" s="69" t="s">
        <v>416</v>
      </c>
      <c r="F348" s="26" t="s">
        <v>488</v>
      </c>
      <c r="G348" s="29" t="s">
        <v>464</v>
      </c>
      <c r="H348" s="52">
        <v>2162.58</v>
      </c>
      <c r="I348" s="37">
        <v>2162.58</v>
      </c>
      <c r="J348" s="37">
        <v>1670.83</v>
      </c>
      <c r="K348" s="53">
        <v>1670.83</v>
      </c>
      <c r="L348" s="51">
        <v>624.03000000000009</v>
      </c>
      <c r="M348" s="59">
        <v>2184.7939999999999</v>
      </c>
      <c r="N348" s="59">
        <v>1545.557</v>
      </c>
      <c r="O348" s="59">
        <v>1545.558</v>
      </c>
      <c r="P348" s="147">
        <f t="shared" si="370"/>
        <v>5899.9390000000003</v>
      </c>
      <c r="Q348" s="37">
        <f t="shared" si="379"/>
        <v>306866.75250000006</v>
      </c>
      <c r="R348" s="37">
        <f t="shared" si="371"/>
        <v>1074372.4494999999</v>
      </c>
      <c r="S348" s="37">
        <f t="shared" si="372"/>
        <v>760027.65474999999</v>
      </c>
      <c r="T348" s="37">
        <f t="shared" si="373"/>
        <v>760028.14650000003</v>
      </c>
      <c r="U348" s="53">
        <f t="shared" si="374"/>
        <v>2901295.0032499996</v>
      </c>
      <c r="V348" s="52"/>
      <c r="W348" s="37"/>
      <c r="X348" s="53"/>
      <c r="Y348" s="27"/>
      <c r="Z348" s="28"/>
    </row>
    <row r="349" spans="1:26" ht="40.5" customHeight="1">
      <c r="A349" s="19" t="s">
        <v>48</v>
      </c>
      <c r="B349" s="17"/>
      <c r="C349" s="67"/>
      <c r="D349" s="68" t="s">
        <v>485</v>
      </c>
      <c r="E349" s="69" t="s">
        <v>49</v>
      </c>
      <c r="F349" s="26" t="s">
        <v>499</v>
      </c>
      <c r="G349" s="29" t="s">
        <v>464</v>
      </c>
      <c r="H349" s="52">
        <v>15355.28</v>
      </c>
      <c r="I349" s="37">
        <v>15355.28</v>
      </c>
      <c r="J349" s="37">
        <v>1492.5</v>
      </c>
      <c r="K349" s="53">
        <v>1492.5</v>
      </c>
      <c r="L349" s="51">
        <v>204.053</v>
      </c>
      <c r="M349" s="59">
        <v>88.935000000000002</v>
      </c>
      <c r="N349" s="59">
        <v>76.552999999999997</v>
      </c>
      <c r="O349" s="59">
        <v>76.552999999999997</v>
      </c>
      <c r="P349" s="147">
        <f t="shared" si="370"/>
        <v>446.09399999999999</v>
      </c>
      <c r="Q349" s="37">
        <f t="shared" si="379"/>
        <v>2828741.8473400003</v>
      </c>
      <c r="R349" s="37">
        <f t="shared" si="371"/>
        <v>1232886.3393000001</v>
      </c>
      <c r="S349" s="37">
        <f t="shared" si="372"/>
        <v>1061237.3973399999</v>
      </c>
      <c r="T349" s="37">
        <f t="shared" si="373"/>
        <v>1061237.3973399999</v>
      </c>
      <c r="U349" s="53">
        <f t="shared" si="374"/>
        <v>6184102.9813199993</v>
      </c>
      <c r="V349" s="52"/>
      <c r="W349" s="37"/>
      <c r="X349" s="53"/>
      <c r="Y349" s="27"/>
      <c r="Z349" s="28"/>
    </row>
    <row r="350" spans="1:26" ht="40.5" customHeight="1">
      <c r="A350" s="19" t="s">
        <v>48</v>
      </c>
      <c r="B350" s="17"/>
      <c r="C350" s="67"/>
      <c r="D350" s="68" t="s">
        <v>485</v>
      </c>
      <c r="E350" s="69" t="s">
        <v>489</v>
      </c>
      <c r="F350" s="26" t="s">
        <v>500</v>
      </c>
      <c r="G350" s="29" t="s">
        <v>464</v>
      </c>
      <c r="H350" s="52">
        <v>10185.540000000001</v>
      </c>
      <c r="I350" s="37">
        <v>10185.540000000001</v>
      </c>
      <c r="J350" s="37">
        <v>2400</v>
      </c>
      <c r="K350" s="53">
        <v>2400</v>
      </c>
      <c r="L350" s="51">
        <v>821.53</v>
      </c>
      <c r="M350" s="59">
        <v>558.596</v>
      </c>
      <c r="N350" s="59">
        <v>418.75299999999999</v>
      </c>
      <c r="O350" s="59">
        <v>418.75299999999999</v>
      </c>
      <c r="P350" s="147">
        <f t="shared" si="370"/>
        <v>2217.6320000000001</v>
      </c>
      <c r="Q350" s="37">
        <f t="shared" si="379"/>
        <v>6396054.6762000006</v>
      </c>
      <c r="R350" s="37">
        <f t="shared" si="371"/>
        <v>4348971.501840001</v>
      </c>
      <c r="S350" s="37">
        <f t="shared" si="372"/>
        <v>3260218.2316200002</v>
      </c>
      <c r="T350" s="37">
        <f t="shared" si="373"/>
        <v>3260218.2316200002</v>
      </c>
      <c r="U350" s="53">
        <f t="shared" si="374"/>
        <v>17265462.641280003</v>
      </c>
      <c r="V350" s="52"/>
      <c r="W350" s="37"/>
      <c r="X350" s="53"/>
      <c r="Y350" s="27"/>
      <c r="Z350" s="28"/>
    </row>
    <row r="351" spans="1:26" ht="24" customHeight="1">
      <c r="A351" s="47" t="s">
        <v>516</v>
      </c>
      <c r="B351" s="48"/>
      <c r="C351" s="63" t="s">
        <v>477</v>
      </c>
      <c r="D351" s="148" t="s">
        <v>478</v>
      </c>
      <c r="E351" s="64" t="s">
        <v>517</v>
      </c>
      <c r="F351" s="22"/>
      <c r="G351" s="185"/>
      <c r="H351" s="186"/>
      <c r="I351" s="148"/>
      <c r="J351" s="148"/>
      <c r="K351" s="187"/>
      <c r="L351" s="51">
        <f t="shared" ref="L351:Q351" si="380">SUM(L352)</f>
        <v>0</v>
      </c>
      <c r="M351" s="51">
        <f t="shared" si="380"/>
        <v>29.393999999999998</v>
      </c>
      <c r="N351" s="51">
        <f t="shared" si="380"/>
        <v>5.8789999999999996</v>
      </c>
      <c r="O351" s="51">
        <f t="shared" si="380"/>
        <v>17.637</v>
      </c>
      <c r="P351" s="51">
        <f t="shared" si="380"/>
        <v>52.91</v>
      </c>
      <c r="Q351" s="37">
        <f t="shared" si="380"/>
        <v>0</v>
      </c>
      <c r="R351" s="37">
        <f t="shared" ref="R351" si="381">SUM(R352)</f>
        <v>46315.243979999999</v>
      </c>
      <c r="S351" s="37">
        <f t="shared" ref="S351" si="382">SUM(S352)</f>
        <v>9263.3639299999995</v>
      </c>
      <c r="T351" s="37">
        <f t="shared" ref="T351:U351" si="383">SUM(T352)</f>
        <v>27790.091790000002</v>
      </c>
      <c r="U351" s="37">
        <f t="shared" si="383"/>
        <v>83368.699699999997</v>
      </c>
      <c r="V351" s="52">
        <v>9263.36</v>
      </c>
      <c r="W351" s="37">
        <f>T351/3</f>
        <v>9263.3639300000013</v>
      </c>
      <c r="X351" s="53">
        <f>U351+V351-W351</f>
        <v>83368.695769999991</v>
      </c>
      <c r="Y351" s="40" t="e">
        <f>#REF!+V351-W351</f>
        <v>#REF!</v>
      </c>
      <c r="Z351" s="41" t="e">
        <f>#REF!+V351-W351</f>
        <v>#REF!</v>
      </c>
    </row>
    <row r="352" spans="1:26" ht="36" customHeight="1">
      <c r="A352" s="19" t="s">
        <v>48</v>
      </c>
      <c r="B352" s="21"/>
      <c r="C352" s="67"/>
      <c r="D352" s="68" t="s">
        <v>478</v>
      </c>
      <c r="E352" s="69" t="s">
        <v>54</v>
      </c>
      <c r="F352" s="26" t="s">
        <v>518</v>
      </c>
      <c r="G352" s="29" t="s">
        <v>463</v>
      </c>
      <c r="H352" s="52">
        <v>3491.67</v>
      </c>
      <c r="I352" s="37">
        <v>3491.67</v>
      </c>
      <c r="J352" s="37">
        <v>1916</v>
      </c>
      <c r="K352" s="53">
        <v>1916</v>
      </c>
      <c r="L352" s="51">
        <v>0</v>
      </c>
      <c r="M352" s="59">
        <f>11.758+17.636</f>
        <v>29.393999999999998</v>
      </c>
      <c r="N352" s="59">
        <v>5.8789999999999996</v>
      </c>
      <c r="O352" s="59">
        <v>17.637</v>
      </c>
      <c r="P352" s="147">
        <f t="shared" si="370"/>
        <v>52.91</v>
      </c>
      <c r="Q352" s="37">
        <f>(H352-J352)*L352</f>
        <v>0</v>
      </c>
      <c r="R352" s="37">
        <f t="shared" si="371"/>
        <v>46315.243979999999</v>
      </c>
      <c r="S352" s="37">
        <f t="shared" si="372"/>
        <v>9263.3639299999995</v>
      </c>
      <c r="T352" s="37">
        <f t="shared" si="373"/>
        <v>27790.091790000002</v>
      </c>
      <c r="U352" s="53">
        <f>R352+S352+T352+Q352</f>
        <v>83368.699699999997</v>
      </c>
      <c r="V352" s="52"/>
      <c r="W352" s="37"/>
      <c r="X352" s="53"/>
      <c r="Y352" s="40" t="e">
        <f>#REF!+V352-W352</f>
        <v>#REF!</v>
      </c>
      <c r="Z352" s="41" t="e">
        <f>#REF!+V352-W352</f>
        <v>#REF!</v>
      </c>
    </row>
    <row r="353" spans="1:26" ht="10.5" customHeight="1">
      <c r="A353" s="20"/>
      <c r="B353" s="18"/>
      <c r="C353" s="70"/>
      <c r="D353" s="71"/>
      <c r="E353" s="72"/>
      <c r="F353" s="30"/>
      <c r="G353" s="24"/>
      <c r="H353" s="52"/>
      <c r="I353" s="37"/>
      <c r="J353" s="37"/>
      <c r="K353" s="53"/>
      <c r="L353" s="51"/>
      <c r="M353" s="60"/>
      <c r="N353" s="60"/>
      <c r="O353" s="60"/>
      <c r="P353" s="147"/>
      <c r="Q353" s="37"/>
      <c r="R353" s="37"/>
      <c r="S353" s="37"/>
      <c r="T353" s="37"/>
      <c r="U353" s="53"/>
      <c r="V353" s="52"/>
      <c r="W353" s="37"/>
      <c r="X353" s="53"/>
      <c r="Y353" s="40"/>
      <c r="Z353" s="41"/>
    </row>
    <row r="354" spans="1:26" ht="42.75" customHeight="1">
      <c r="A354" s="188" t="s">
        <v>501</v>
      </c>
      <c r="B354" s="189"/>
      <c r="C354" s="190" t="s">
        <v>527</v>
      </c>
      <c r="D354" s="191"/>
      <c r="E354" s="191"/>
      <c r="F354" s="191"/>
      <c r="G354" s="192"/>
      <c r="H354" s="193"/>
      <c r="I354" s="194"/>
      <c r="J354" s="194"/>
      <c r="K354" s="195"/>
      <c r="L354" s="51"/>
      <c r="M354" s="60"/>
      <c r="N354" s="60"/>
      <c r="O354" s="60"/>
      <c r="P354" s="147"/>
      <c r="Q354" s="156">
        <f>Q351+Q333+Q331+Q329</f>
        <v>55826830.410059996</v>
      </c>
      <c r="R354" s="156">
        <f t="shared" ref="R354:X354" si="384">R351+R333+R331+R329</f>
        <v>45265792.363009997</v>
      </c>
      <c r="S354" s="156">
        <f t="shared" si="384"/>
        <v>23002756.018820003</v>
      </c>
      <c r="T354" s="156">
        <f t="shared" si="384"/>
        <v>62838315.850699998</v>
      </c>
      <c r="U354" s="157">
        <f t="shared" si="384"/>
        <v>186933694.64258999</v>
      </c>
      <c r="V354" s="155">
        <f>V351+V333+V331+V329</f>
        <v>18803686.640000001</v>
      </c>
      <c r="W354" s="156">
        <f t="shared" si="384"/>
        <v>20946105.283566669</v>
      </c>
      <c r="X354" s="157">
        <f t="shared" si="384"/>
        <v>184791275.99902332</v>
      </c>
      <c r="Y354" s="40"/>
      <c r="Z354" s="41"/>
    </row>
    <row r="355" spans="1:26" s="8" customFormat="1" ht="38.25" customHeight="1">
      <c r="A355" s="196"/>
      <c r="B355" s="197"/>
      <c r="C355" s="198"/>
      <c r="D355" s="199"/>
      <c r="E355" s="199"/>
      <c r="F355" s="200"/>
      <c r="G355" s="201" t="s">
        <v>463</v>
      </c>
      <c r="H355" s="155"/>
      <c r="I355" s="156"/>
      <c r="J355" s="156"/>
      <c r="K355" s="157"/>
      <c r="L355" s="163">
        <f>L330+L332+L334+L335+L336+L337+L338+L339+L340+L341+L342+L343+L352</f>
        <v>8279.9709999999995</v>
      </c>
      <c r="M355" s="163">
        <f t="shared" ref="M355:O355" si="385">M330+M332+M334+M335+M336+M337+M338+M339+M340+M341+M342+M343+M352</f>
        <v>6725.9240000000009</v>
      </c>
      <c r="N355" s="163">
        <f t="shared" si="385"/>
        <v>2947.4909999999995</v>
      </c>
      <c r="O355" s="163">
        <f t="shared" si="385"/>
        <v>9778.3860000000004</v>
      </c>
      <c r="P355" s="163">
        <f>P330+P332+P334+P335+P336+P337+P338+P339+P340+P341+P342+P343+P352</f>
        <v>27731.772000000001</v>
      </c>
      <c r="Q355" s="156">
        <f t="shared" ref="Q355:U355" si="386">Q330+Q332+Q334+Q335+Q336+Q337+Q338+Q339+Q340+Q341+Q342+Q343+Q352</f>
        <v>45513539.957969993</v>
      </c>
      <c r="R355" s="156">
        <f t="shared" si="386"/>
        <v>37731449.546900004</v>
      </c>
      <c r="S355" s="156">
        <f t="shared" si="386"/>
        <v>17154296.499640003</v>
      </c>
      <c r="T355" s="156">
        <f t="shared" si="386"/>
        <v>56989844.157960005</v>
      </c>
      <c r="U355" s="156">
        <f t="shared" si="386"/>
        <v>157389130.16247004</v>
      </c>
      <c r="V355" s="155"/>
      <c r="W355" s="156"/>
      <c r="X355" s="157"/>
      <c r="Y355" s="158" t="e">
        <f t="shared" ref="Y355:Z355" si="387">Y329+Y331+Y333</f>
        <v>#REF!</v>
      </c>
      <c r="Z355" s="46" t="e">
        <f t="shared" si="387"/>
        <v>#REF!</v>
      </c>
    </row>
    <row r="356" spans="1:26" s="8" customFormat="1" ht="38.25" customHeight="1">
      <c r="A356" s="202"/>
      <c r="B356" s="203"/>
      <c r="C356" s="204"/>
      <c r="D356" s="205"/>
      <c r="E356" s="205"/>
      <c r="F356" s="206"/>
      <c r="G356" s="173" t="s">
        <v>464</v>
      </c>
      <c r="H356" s="174"/>
      <c r="I356" s="175"/>
      <c r="J356" s="175"/>
      <c r="K356" s="176"/>
      <c r="L356" s="177">
        <f t="shared" ref="L356:U356" si="388">L344+L345+L346+L347+L348+L349+L350</f>
        <v>1879.1360000000002</v>
      </c>
      <c r="M356" s="177">
        <f t="shared" si="388"/>
        <v>3056.933</v>
      </c>
      <c r="N356" s="177">
        <f t="shared" si="388"/>
        <v>2223.4810000000002</v>
      </c>
      <c r="O356" s="177">
        <f t="shared" si="388"/>
        <v>2223.4830000000002</v>
      </c>
      <c r="P356" s="178">
        <f t="shared" si="388"/>
        <v>9383.0330000000013</v>
      </c>
      <c r="Q356" s="175">
        <f t="shared" si="388"/>
        <v>10313290.452090001</v>
      </c>
      <c r="R356" s="175">
        <f t="shared" si="388"/>
        <v>7534342.8161100009</v>
      </c>
      <c r="S356" s="175">
        <f t="shared" si="388"/>
        <v>5848459.5191799998</v>
      </c>
      <c r="T356" s="175">
        <f t="shared" si="388"/>
        <v>5848471.6927400008</v>
      </c>
      <c r="U356" s="176">
        <f t="shared" si="388"/>
        <v>29544564.480120003</v>
      </c>
      <c r="V356" s="174"/>
      <c r="W356" s="175"/>
      <c r="X356" s="176"/>
      <c r="Y356" s="158"/>
      <c r="Z356" s="46"/>
    </row>
    <row r="357" spans="1:26" s="49" customFormat="1" ht="26.25" customHeight="1">
      <c r="A357" s="207" t="s">
        <v>502</v>
      </c>
      <c r="B357" s="208"/>
      <c r="C357" s="209" t="s">
        <v>528</v>
      </c>
      <c r="D357" s="210"/>
      <c r="E357" s="210"/>
      <c r="F357" s="210"/>
      <c r="G357" s="211"/>
      <c r="H357" s="212"/>
      <c r="I357" s="213"/>
      <c r="J357" s="213"/>
      <c r="K357" s="214"/>
      <c r="L357" s="215"/>
      <c r="M357" s="215"/>
      <c r="N357" s="215"/>
      <c r="O357" s="215"/>
      <c r="P357" s="216"/>
      <c r="Q357" s="213">
        <f>Q354+Q324</f>
        <v>1880817296.3550007</v>
      </c>
      <c r="R357" s="213">
        <f t="shared" ref="R357:U357" si="389">R354+R324</f>
        <v>1102512045.0356202</v>
      </c>
      <c r="S357" s="213">
        <f t="shared" si="389"/>
        <v>483905161.07010013</v>
      </c>
      <c r="T357" s="213">
        <f t="shared" si="389"/>
        <v>1706768759.2694798</v>
      </c>
      <c r="U357" s="214">
        <f t="shared" si="389"/>
        <v>5174003261.7302008</v>
      </c>
      <c r="V357" s="212">
        <f>V354+V324</f>
        <v>618500485.05999994</v>
      </c>
      <c r="W357" s="213">
        <f>W354+W324</f>
        <v>568922919.75649345</v>
      </c>
      <c r="X357" s="214">
        <f>X354+X324</f>
        <v>5223580827.0337076</v>
      </c>
      <c r="Y357" s="217"/>
      <c r="Z357" s="218"/>
    </row>
    <row r="358" spans="1:26" s="8" customFormat="1" ht="38.25" customHeight="1">
      <c r="A358" s="219"/>
      <c r="B358" s="220"/>
      <c r="C358" s="221"/>
      <c r="D358" s="222"/>
      <c r="E358" s="222"/>
      <c r="F358" s="223"/>
      <c r="G358" s="224" t="s">
        <v>463</v>
      </c>
      <c r="H358" s="225"/>
      <c r="I358" s="226"/>
      <c r="J358" s="226"/>
      <c r="K358" s="227"/>
      <c r="L358" s="226">
        <f>L355+L325</f>
        <v>1637559.5420000004</v>
      </c>
      <c r="M358" s="226">
        <f t="shared" ref="M358:U358" si="390">M355+M325</f>
        <v>835679.44299999985</v>
      </c>
      <c r="N358" s="226">
        <f t="shared" si="390"/>
        <v>243794.77200000006</v>
      </c>
      <c r="O358" s="226">
        <f t="shared" si="390"/>
        <v>1339195.8269999998</v>
      </c>
      <c r="P358" s="227">
        <f t="shared" si="390"/>
        <v>4056229.5840000003</v>
      </c>
      <c r="Q358" s="226">
        <f t="shared" si="390"/>
        <v>1765237466.1376305</v>
      </c>
      <c r="R358" s="226">
        <f t="shared" si="390"/>
        <v>984417311.42198992</v>
      </c>
      <c r="S358" s="226">
        <f t="shared" si="390"/>
        <v>393938742.12453002</v>
      </c>
      <c r="T358" s="226">
        <f t="shared" si="390"/>
        <v>1577390680.8708901</v>
      </c>
      <c r="U358" s="227">
        <f t="shared" si="390"/>
        <v>4720984200.5550413</v>
      </c>
      <c r="V358" s="225"/>
      <c r="W358" s="226"/>
      <c r="X358" s="227"/>
      <c r="Y358" s="228" t="e">
        <f>Y31+Y33+Y35+Y38+Y41+Y45+Y47+Y49+Y51+Y54+Y56+Y60+Y65+Y69+Y73+Y75+Y77+Y79+Y83+Y85+Y87+Y89+Y91+Y100+Y103+Y110+Y114+Y119+Y122+Y131+Y133+Y135+Y137+Y140+Y142+Y150+Y152+Y157+Y160+Y163+Y165+Y170+Y172+Y176+Y178+Y180+Y194+Y196+Y200+Y202+Y207+Y209+Y211+Y215+Y220+Y224+Y227+Y229+Y231+Y233+Y237+Y239+Y243+Y252+Y254+Y269+Y272+Y275+Y277+Y281+Y283+Y286+Y288+Y293+Y312+Y316+Y318+Y320+Y322+Y332+Y336+Y338+Y345+Y349+Y147+Y355</f>
        <v>#REF!</v>
      </c>
      <c r="Z358" s="229" t="e">
        <f>Z31+Z33+Z35+Z38+Z41+Z45+Z47+Z49+Z51+Z54+Z56+Z60+Z65+Z69+Z73+Z75+Z77+Z79+Z83+Z85+Z87+Z89+Z91+Z100+Z103+Z110+Z114+Z119+Z122+Z131+Z133+Z135+Z137+Z140+Z142+Z150+Z152+Z157+Z160+Z163+Z165+Z170+Z172+Z176+Z178+Z180+Z194+Z196+Z200+Z202+Z207+Z209+Z211+Z215+Z220+Z224+Z227+Z229+Z231+Z233+Z237+Z239+Z243+Z252+Z254+Z269+Z272+Z275+Z277+Z281+Z283+Z286+Z288+Z293+Z312+Z316+Z318+Z320+Z322+Z332+Z336+Z338+Z345+Z349+Z147+Z355</f>
        <v>#REF!</v>
      </c>
    </row>
    <row r="359" spans="1:26" s="9" customFormat="1" ht="38.25" customHeight="1">
      <c r="A359" s="219"/>
      <c r="B359" s="220"/>
      <c r="C359" s="221"/>
      <c r="D359" s="222"/>
      <c r="E359" s="222"/>
      <c r="F359" s="223"/>
      <c r="G359" s="227" t="s">
        <v>464</v>
      </c>
      <c r="H359" s="225"/>
      <c r="I359" s="226"/>
      <c r="J359" s="226"/>
      <c r="K359" s="227"/>
      <c r="L359" s="226">
        <f>L356+L326</f>
        <v>223880.54599999997</v>
      </c>
      <c r="M359" s="226">
        <f t="shared" ref="M359:U359" si="391">M356+M326</f>
        <v>210993.64799999999</v>
      </c>
      <c r="N359" s="226">
        <f t="shared" si="391"/>
        <v>164373.30900000001</v>
      </c>
      <c r="O359" s="226">
        <f t="shared" si="391"/>
        <v>219543.76500000001</v>
      </c>
      <c r="P359" s="227">
        <f t="shared" si="391"/>
        <v>818791.26799999992</v>
      </c>
      <c r="Q359" s="226">
        <f t="shared" si="391"/>
        <v>113012252.04437001</v>
      </c>
      <c r="R359" s="226">
        <f t="shared" si="391"/>
        <v>115536399.85623001</v>
      </c>
      <c r="S359" s="226">
        <f t="shared" si="391"/>
        <v>88115289.035170019</v>
      </c>
      <c r="T359" s="226">
        <f t="shared" si="391"/>
        <v>126740750.44619003</v>
      </c>
      <c r="U359" s="227">
        <f t="shared" si="391"/>
        <v>443404691.38196003</v>
      </c>
      <c r="V359" s="225"/>
      <c r="W359" s="226"/>
      <c r="X359" s="227"/>
      <c r="Y359" s="31"/>
      <c r="Z359" s="32"/>
    </row>
    <row r="360" spans="1:26" s="9" customFormat="1" ht="38.25" customHeight="1">
      <c r="A360" s="230"/>
      <c r="B360" s="231"/>
      <c r="C360" s="232"/>
      <c r="D360" s="233"/>
      <c r="E360" s="233"/>
      <c r="F360" s="234"/>
      <c r="G360" s="235" t="s">
        <v>44</v>
      </c>
      <c r="H360" s="236"/>
      <c r="I360" s="237"/>
      <c r="J360" s="237"/>
      <c r="K360" s="235"/>
      <c r="L360" s="237">
        <f t="shared" ref="L360:U360" si="392">L327</f>
        <v>516902.85700000002</v>
      </c>
      <c r="M360" s="237">
        <f t="shared" si="392"/>
        <v>542210.81000000006</v>
      </c>
      <c r="N360" s="237">
        <f t="shared" si="392"/>
        <v>397865.74000000005</v>
      </c>
      <c r="O360" s="237">
        <f t="shared" si="392"/>
        <v>508033.58999999997</v>
      </c>
      <c r="P360" s="235">
        <f t="shared" si="392"/>
        <v>1965012.997</v>
      </c>
      <c r="Q360" s="237">
        <f t="shared" si="392"/>
        <v>2567578.173</v>
      </c>
      <c r="R360" s="237">
        <f t="shared" si="392"/>
        <v>2558333.7574</v>
      </c>
      <c r="S360" s="237">
        <f t="shared" si="392"/>
        <v>1851129.9103999999</v>
      </c>
      <c r="T360" s="237">
        <f t="shared" si="392"/>
        <v>2637327.9523999994</v>
      </c>
      <c r="U360" s="235">
        <f t="shared" si="392"/>
        <v>9614369.7932000011</v>
      </c>
      <c r="V360" s="236"/>
      <c r="W360" s="237"/>
      <c r="X360" s="235"/>
      <c r="Y360" s="238">
        <f>Y327</f>
        <v>0</v>
      </c>
      <c r="Z360" s="235">
        <f>Z327</f>
        <v>0</v>
      </c>
    </row>
    <row r="361" spans="1:26" ht="12.75" customHeight="1">
      <c r="F361" s="34"/>
      <c r="G361" s="33"/>
      <c r="H361" s="34"/>
      <c r="I361" s="34"/>
      <c r="J361" s="34"/>
      <c r="K361" s="34"/>
      <c r="L361" s="34"/>
      <c r="M361" s="34"/>
      <c r="N361" s="34"/>
      <c r="O361" s="34"/>
      <c r="P361" s="34"/>
      <c r="Q361" s="34"/>
      <c r="R361" s="34"/>
      <c r="S361" s="34"/>
      <c r="T361" s="34"/>
      <c r="U361" s="34"/>
      <c r="V361" s="35"/>
      <c r="W361" s="35"/>
      <c r="X361" s="35"/>
      <c r="Y361" s="34"/>
      <c r="Z361" s="34"/>
    </row>
    <row r="362" spans="1:26" ht="12.75" customHeight="1">
      <c r="F362" s="34"/>
      <c r="G362" s="33"/>
      <c r="H362" s="34"/>
      <c r="I362" s="34"/>
      <c r="J362" s="34"/>
      <c r="K362" s="34"/>
      <c r="L362" s="34"/>
      <c r="M362" s="34"/>
      <c r="N362" s="34"/>
      <c r="O362" s="34"/>
      <c r="P362" s="34"/>
      <c r="Q362" s="34"/>
      <c r="R362" s="34"/>
      <c r="S362" s="34"/>
      <c r="T362" s="34"/>
      <c r="U362" s="34"/>
      <c r="V362" s="35"/>
      <c r="W362" s="35"/>
      <c r="X362" s="35"/>
      <c r="Y362" s="34"/>
      <c r="Z362" s="34"/>
    </row>
    <row r="363" spans="1:26" ht="54" customHeight="1">
      <c r="F363" s="34"/>
      <c r="G363" s="33"/>
      <c r="H363" s="34"/>
      <c r="I363" s="34"/>
      <c r="J363" s="34"/>
      <c r="K363" s="34"/>
      <c r="L363" s="34"/>
      <c r="M363" s="34"/>
      <c r="N363" s="34"/>
      <c r="O363" s="34"/>
      <c r="P363" s="34"/>
      <c r="Q363" s="34"/>
      <c r="R363" s="34"/>
      <c r="S363" s="34"/>
      <c r="T363" s="34"/>
      <c r="U363" s="34"/>
      <c r="V363" s="77" t="s">
        <v>519</v>
      </c>
      <c r="W363" s="78"/>
      <c r="X363" s="50">
        <v>3343322625.8099999</v>
      </c>
      <c r="Y363" s="34"/>
      <c r="Z363" s="34"/>
    </row>
    <row r="364" spans="1:26" ht="120" customHeight="1">
      <c r="F364" s="34"/>
      <c r="G364" s="33"/>
      <c r="H364" s="34"/>
      <c r="I364" s="34"/>
      <c r="J364" s="34"/>
      <c r="K364" s="34"/>
      <c r="L364" s="34"/>
      <c r="M364" s="34"/>
      <c r="N364" s="34"/>
      <c r="O364" s="34"/>
      <c r="P364" s="34"/>
      <c r="Q364" s="34"/>
      <c r="R364" s="34"/>
      <c r="S364" s="34"/>
      <c r="T364" s="34"/>
      <c r="U364" s="34"/>
      <c r="V364" s="77" t="s">
        <v>520</v>
      </c>
      <c r="W364" s="78"/>
      <c r="X364" s="50">
        <v>-31948664.829999998</v>
      </c>
      <c r="Y364" s="34"/>
      <c r="Z364" s="34"/>
    </row>
    <row r="365" spans="1:26" ht="66.75" customHeight="1">
      <c r="F365" s="34"/>
      <c r="G365" s="33"/>
      <c r="H365" s="34"/>
      <c r="I365" s="34"/>
      <c r="J365" s="34"/>
      <c r="K365" s="34"/>
      <c r="L365" s="34"/>
      <c r="M365" s="34"/>
      <c r="N365" s="34"/>
      <c r="O365" s="34"/>
      <c r="P365" s="34"/>
      <c r="Q365" s="34"/>
      <c r="R365" s="34"/>
      <c r="S365" s="34"/>
      <c r="T365" s="34"/>
      <c r="U365" s="34"/>
      <c r="V365" s="77" t="s">
        <v>531</v>
      </c>
      <c r="W365" s="78"/>
      <c r="X365" s="50">
        <f>X357-(X363+X364)</f>
        <v>1912206866.0537076</v>
      </c>
      <c r="Y365" s="34"/>
      <c r="Z365" s="34"/>
    </row>
    <row r="368" spans="1:26" ht="21" customHeight="1">
      <c r="W368" s="36"/>
    </row>
    <row r="369" spans="12:18" ht="12.75" customHeight="1">
      <c r="L369" s="75"/>
      <c r="M369" s="11"/>
      <c r="N369" s="11"/>
      <c r="O369" s="12"/>
      <c r="P369" s="13"/>
      <c r="Q369" s="12"/>
    </row>
    <row r="370" spans="12:18" ht="12.75" customHeight="1">
      <c r="L370" s="14"/>
      <c r="M370" s="14"/>
      <c r="N370" s="14"/>
      <c r="O370" s="12"/>
      <c r="P370" s="13"/>
      <c r="Q370" s="12"/>
    </row>
    <row r="372" spans="12:18" ht="50.25" hidden="1" customHeight="1">
      <c r="L372" s="76" t="s">
        <v>521</v>
      </c>
      <c r="M372" s="76"/>
      <c r="N372" s="76"/>
      <c r="O372" s="10"/>
      <c r="P372" s="10"/>
      <c r="Q372" s="239" t="s">
        <v>522</v>
      </c>
      <c r="R372" s="239"/>
    </row>
    <row r="373" spans="12:18" ht="12.75" hidden="1" customHeight="1"/>
    <row r="374" spans="12:18" ht="12.75" hidden="1" customHeight="1"/>
    <row r="375" spans="12:18" ht="12.75" hidden="1" customHeight="1"/>
    <row r="376" spans="12:18" ht="12.75" hidden="1" customHeight="1"/>
    <row r="377" spans="12:18" ht="12.75" hidden="1" customHeight="1"/>
    <row r="378" spans="12:18" ht="12.75" hidden="1" customHeight="1"/>
  </sheetData>
  <autoFilter ref="A6:X360"/>
  <mergeCells count="27">
    <mergeCell ref="V363:W363"/>
    <mergeCell ref="V365:W365"/>
    <mergeCell ref="V364:W364"/>
    <mergeCell ref="L3:P3"/>
    <mergeCell ref="Q3:U3"/>
    <mergeCell ref="C1:G1"/>
    <mergeCell ref="K4:K5"/>
    <mergeCell ref="L372:N372"/>
    <mergeCell ref="Q372:R372"/>
    <mergeCell ref="C324:G324"/>
    <mergeCell ref="C354:G354"/>
    <mergeCell ref="C357:G357"/>
    <mergeCell ref="C325:F327"/>
    <mergeCell ref="H1:N1"/>
    <mergeCell ref="X3:Z4"/>
    <mergeCell ref="G3:G5"/>
    <mergeCell ref="H3:I3"/>
    <mergeCell ref="J3:K3"/>
    <mergeCell ref="I4:I5"/>
    <mergeCell ref="J4:J5"/>
    <mergeCell ref="W3:W5"/>
    <mergeCell ref="V3:V5"/>
    <mergeCell ref="A3:B5"/>
    <mergeCell ref="C3:C5"/>
    <mergeCell ref="E3:E5"/>
    <mergeCell ref="F3:F5"/>
    <mergeCell ref="H4:H5"/>
  </mergeCells>
  <printOptions horizontalCentered="1"/>
  <pageMargins left="0.59055118110236227" right="0.39370078740157483" top="0.86614173228346458" bottom="0.59055118110236227" header="0" footer="0.39370078740157483"/>
  <pageSetup paperSize="9" scale="35" fitToWidth="0" fitToHeight="0" orientation="landscape" r:id="rId1"/>
  <headerFooter>
    <oddFooter>&amp;C&amp;P</oddFooter>
  </headerFooter>
  <colBreaks count="1" manualBreakCount="1">
    <brk id="16" max="37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1 Дельта Т - СВОД</vt:lpstr>
      <vt:lpstr>'1 Дельта Т - СВОД'!Заголовки_для_печати</vt:lpstr>
      <vt:lpstr>'1 Дельта Т - СВОД'!Область_печати</vt:lpstr>
    </vt:vector>
  </TitlesOfParts>
  <Company>Минестерство энергетики и связи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lubovtsova</dc:creator>
  <cp:lastModifiedBy>minfin user</cp:lastModifiedBy>
  <cp:lastPrinted>2023-05-16T08:34:36Z</cp:lastPrinted>
  <dcterms:created xsi:type="dcterms:W3CDTF">2014-12-30T11:05:19Z</dcterms:created>
  <dcterms:modified xsi:type="dcterms:W3CDTF">2023-05-16T08:34:47Z</dcterms:modified>
</cp:coreProperties>
</file>